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55" windowWidth="19275" windowHeight="8655" activeTab="0"/>
  </bookViews>
  <sheets>
    <sheet name="эффективность " sheetId="1" r:id="rId1"/>
  </sheets>
  <definedNames>
    <definedName name="_xlnm.Print_Titles" localSheetId="0">'эффективность '!$4:$5</definedName>
  </definedNames>
  <calcPr fullCalcOnLoad="1"/>
</workbook>
</file>

<file path=xl/sharedStrings.xml><?xml version="1.0" encoding="utf-8"?>
<sst xmlns="http://schemas.openxmlformats.org/spreadsheetml/2006/main" count="588" uniqueCount="279">
  <si>
    <t>чел.</t>
  </si>
  <si>
    <t>ед.</t>
  </si>
  <si>
    <t>низкая</t>
  </si>
  <si>
    <t>Всего</t>
  </si>
  <si>
    <t>очень высокая</t>
  </si>
  <si>
    <t>высокая</t>
  </si>
  <si>
    <t>%</t>
  </si>
  <si>
    <t>Управление социальной защиты населения</t>
  </si>
  <si>
    <t>шт</t>
  </si>
  <si>
    <t>шт.</t>
  </si>
  <si>
    <t xml:space="preserve">Всего </t>
  </si>
  <si>
    <t>ФБ</t>
  </si>
  <si>
    <t>ОБ</t>
  </si>
  <si>
    <t>Управление образования</t>
  </si>
  <si>
    <t xml:space="preserve">тыс. руб. </t>
  </si>
  <si>
    <t>Эффективность использования бюджетных средств</t>
  </si>
  <si>
    <t>Оценка эффективности целевой программы (ДИП/ПИБС)</t>
  </si>
  <si>
    <t>Оценка достижения плановых индикативных показателей ДИП (факт/план)</t>
  </si>
  <si>
    <t>ед. измерения</t>
  </si>
  <si>
    <t>Индикативный показатель</t>
  </si>
  <si>
    <t>Оценка полноты использования бюджетных средств (ПИБС) (факт/план)</t>
  </si>
  <si>
    <t>Источники финансирования</t>
  </si>
  <si>
    <t>Наименование программы</t>
  </si>
  <si>
    <t>МБ</t>
  </si>
  <si>
    <t>1. Количество загородных лагерей</t>
  </si>
  <si>
    <t>3. Количество лагерей с дневным пребыванием детей на базе общеобразовательных учреждений</t>
  </si>
  <si>
    <t>4.Численность детей и подростков, отдохнувших в лагерях с дневным  пребыванием</t>
  </si>
  <si>
    <t>1. Паспортизация объектов нежилого фонда в общем количестве объектов муниципального нежилого фонда</t>
  </si>
  <si>
    <t>2. Регистрация права муниципальной собственности на объекты нежилого фонда в общем количестве объектов муниципального нежилого фонда</t>
  </si>
  <si>
    <t>3. Постановка на кадастровый учет земельных участков под муниципальными объектами недвижимости и зарегистрированных в ЕГРП</t>
  </si>
  <si>
    <t>4. Проведение кадастровых работ по формированию земельных участков в целях проведения аукционов по продаже права на заключение договоров аренды земельных участков</t>
  </si>
  <si>
    <t xml:space="preserve"> высокая</t>
  </si>
  <si>
    <t>Администрация Усть-Катавского городского округа</t>
  </si>
  <si>
    <t>Управление имущественных и земельных отношений</t>
  </si>
  <si>
    <t>Управление инфраструктуы и строительства</t>
  </si>
  <si>
    <t>Управление по культуре и молодежной политике</t>
  </si>
  <si>
    <t>3. Доля учителей, прошедших обучение по новым адресным моделям повышения квалификации и имевшим возможность выбора программ обучения, в  общей численности учителей</t>
  </si>
  <si>
    <t>6. Доля обучающихся 9-11 классов, принявших участие в региональных этапах олимпиад школьников по общеобразовательным предметам в общей численности обучающихся 9-11 классов в общеобразовательных  учреждениях</t>
  </si>
  <si>
    <t>1. Созданипе новых субьектов предпринимательства</t>
  </si>
  <si>
    <t>2. Создание новых рабочих мест в сфере малого и среднего предпринимательства</t>
  </si>
  <si>
    <t>1. Переселение граждан из жилых помещений, признанных непригодными</t>
  </si>
  <si>
    <t>2. Количество расселяемых помещений</t>
  </si>
  <si>
    <t>3. Снос аварийных жилых домов</t>
  </si>
  <si>
    <t>4. Уменьшение аварийного жилищного фонда Усть-катавского городского  округа общей площадью</t>
  </si>
  <si>
    <t>кв.метров</t>
  </si>
  <si>
    <t>куб.метров</t>
  </si>
  <si>
    <t>1. Снижение количества пожаров на территории Усть-Катавского городского округа</t>
  </si>
  <si>
    <t>тыс.чел.</t>
  </si>
  <si>
    <t>2. Среднее число посещений</t>
  </si>
  <si>
    <t>3. Книговыдача</t>
  </si>
  <si>
    <t>экз.</t>
  </si>
  <si>
    <t>2. Количество педагогических работников, имеющих высшую и первую квалификационные категории</t>
  </si>
  <si>
    <t>МП "Сохранение, использование, популяризация и охрана объектов культурного наследия, находящихся в муниципальной собственности Усть-катавского городского округа" на 2014-2016 гг.</t>
  </si>
  <si>
    <t>МП Развитие образования в  Усть-Катавском городском округе на 2014-2016 годы"</t>
  </si>
  <si>
    <t>1. Доля обучающихся, которым предоставлена возможность обучаться в общеоразовательных учреждениях, отвечающих современным требованиям, от общей численности школьников</t>
  </si>
  <si>
    <t>2.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</si>
  <si>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4. Доля педагогических работников в возрасте до 30 лет, работающих в муниципальных общеобразовательных учреждениях, специальных (коррекционных) образовательных учреждениях для обучающихся, воспитанников с отклонениями в развитии, дошкольных образовательных учреждениях, образовательных учреждениях дополнительного образования детей</t>
  </si>
  <si>
    <t>7. Доля обучающихся охваченных горячим питанием во время образовательного процесса</t>
  </si>
  <si>
    <t>МП "Поддержка и развитие дошкольного образования в Усть-Катавском городском округе на 2011-2014 годы"</t>
  </si>
  <si>
    <t>1. Доля расходов бюджета Усть-Катавского городского округа, формируемых в рамках программ, в общем объеме расходов</t>
  </si>
  <si>
    <t>2. Доля расходов бюджета Усть-Катавского городского округа в составе муниципальных заданий в общем объеме расходов бюджета Усть-Катавского городского округа</t>
  </si>
  <si>
    <t>3. Доля расходов, направленных на формирование резервного фонда Администрации Усть-Катавского городского округа, в общем объеме расходов бюджета Усть-Катавского городского округа</t>
  </si>
  <si>
    <t>4. Размер дефицита местного бюджета в % от общего годового объема доходов местного бюджета без учета финансовой помощи из областного и федерального бюджета и утвержденного объема безвозмездных поступлений и (или) поступлений налоговых доходов по дополнительным нормативам отчислений</t>
  </si>
  <si>
    <t>5. Ведение реестра расходных обязательств</t>
  </si>
  <si>
    <t>6. Проектирование предельных объемов бюджетных ассигнований и доведение их до главных распорядителей средств бюджета Усть-Катавского городского округа</t>
  </si>
  <si>
    <t>7. Доля главных распорядителей и получателей средств бюджета Усть-Катавского городского округа, главных администраторов и администраторов источников финансирования дефицита бюджета Усть-Катавского городского округа, до которых финансовым управлением доводятся параметры сводной бюджетной росписи, лимитов бюджетных обязательств, кассового плана, информация о порядке применения бюджетной классификации</t>
  </si>
  <si>
    <t>8. Ведение лицевых счетов по учету бюджетных средств, временных средств муниципальных автономных и бюджетных учреждений</t>
  </si>
  <si>
    <t>9. Формирование и оперативное предоставление главным администраторам и администраторам источников финансирования дефицита бюджета Усть-Катавского городского округа, главным распорядителям и получателям средств бюджета Усть-Катавского городского округа, муниципальным бюджетным и автономным учреждениям выписок из соответствующих лицевых счетов</t>
  </si>
  <si>
    <t>дни</t>
  </si>
  <si>
    <t>10. Соотношение количества платежных документов по наличному расчету к общему числу платежных документов</t>
  </si>
  <si>
    <t>11. Соблюдение установленных Министерством финансов Челябинской области требований о составе, сроках формирования и представления отчетности об исполнении бюджета Усть-Катавского городского округа</t>
  </si>
  <si>
    <t>12. Своевременная разработка необходимых порядков в части организации бюджетного процесса в Усть-Катавском городском округе и подготовка муниципальных правовых актов Усть-Катавского городского округа в связи с изменениями в действующем законодательстве Российской Федерации</t>
  </si>
  <si>
    <t>13. Степень автоматизации функций финансового управления администрации Усть-Катавского городского округа по осуществлению бюджетного процесса</t>
  </si>
  <si>
    <t>3.Увеличение доли оборота субъектов малого и среднего предпринимательства в общем обороте организаций</t>
  </si>
  <si>
    <t>МП "Поддержка и развитие культуры в Усть-Катавском городском округе на 2014-2016 годы"</t>
  </si>
  <si>
    <t>1.Количество культурно-массовых мероприятий</t>
  </si>
  <si>
    <t>мер./чел.</t>
  </si>
  <si>
    <t>2. Количество пользователей ЦБС</t>
  </si>
  <si>
    <t>3. Количество поесетителей музея</t>
  </si>
  <si>
    <t>4. Число учащихся ДМШ</t>
  </si>
  <si>
    <t>5. Количество культурно-досуговых формирований</t>
  </si>
  <si>
    <t>ед./чел.</t>
  </si>
  <si>
    <t>6. Участие художественных коллективов, артистов, специалистов учреждений культуры в рейтинговых мероприятиях</t>
  </si>
  <si>
    <t>7. Количество зданий учреждений культуры, приведенных в соответствие с нормами пожарной безопасности</t>
  </si>
  <si>
    <t>1. Количество учащихся</t>
  </si>
  <si>
    <t>4. Количество культурно-массовых мероприятий, участников</t>
  </si>
  <si>
    <t>Подпрограмма "Обеспечение создания культурной среды в Усть-Катавском городском округе на 2014-2016 гг"</t>
  </si>
  <si>
    <t>1. Количество культурно-массовых мероприятий ОНОН</t>
  </si>
  <si>
    <t>2. Количество культурно-досуговых формирований/участников</t>
  </si>
  <si>
    <t>1/2</t>
  </si>
  <si>
    <t>Подпрограмма "Поддержка и развитие культурно-досуговой деятельновти в Усть-Каттавском городском округе на 2014-2016 гг."</t>
  </si>
  <si>
    <t>1. Количество культурно-досуговых формирований/участников</t>
  </si>
  <si>
    <t>2. Количество коллективов самодеятельного народного творчества, имеющих звания "образцовый", "народный", "заслуженный"</t>
  </si>
  <si>
    <t>3. Количество киносеансов/посетителей</t>
  </si>
  <si>
    <t>4. Количество культурно-массовых мероприятий/участников</t>
  </si>
  <si>
    <t>Подпрограмма "Совершенствование организации библиотечного обслуживания в Усть-Катавском городском округе на 2014-2016 гг"</t>
  </si>
  <si>
    <t>2. Общий объем фонда музея</t>
  </si>
  <si>
    <t>1. Количество посетителей музея</t>
  </si>
  <si>
    <t>3. Количество единиц хранения основного фонда</t>
  </si>
  <si>
    <t>4. Количество поступивших предметов</t>
  </si>
  <si>
    <t>5. Объем электронного каталога</t>
  </si>
  <si>
    <t>6. Число выставок</t>
  </si>
  <si>
    <t>7. Число лекций</t>
  </si>
  <si>
    <t>8. Количество культурно-массовых мероприятий/участников</t>
  </si>
  <si>
    <t>Подпрограмма  "Поддержка и развитие музейного дела в Усть-Катавском городском округе" на 2014-2016 гг</t>
  </si>
  <si>
    <t xml:space="preserve">Подпрограмма "Поддержка и развитие дополнительного образования детей в детских музыкальных школах Усть-Катавского городского округа" на 2014-2016 годы
</t>
  </si>
  <si>
    <t>Подпрограмма "Безопасность муниципальных учреждений культуры по противопожарным мероприятиям" на 2014-2016 гг.</t>
  </si>
  <si>
    <t>1. Число зданий (помещений) учреждений культуры, на которых выполняются противопожарные мероприятия</t>
  </si>
  <si>
    <t>2. Доля зданий учреждений культуры, оборудованных системой пожарной сигнализации от общего числа зданий</t>
  </si>
  <si>
    <t>МП "Развитие физической культуры и спорта в Усть-Катавском городском округе на 2014-2016 годы"</t>
  </si>
  <si>
    <t>1. Увеличение числа  регулярно занимающихся физической культурой и спортом</t>
  </si>
  <si>
    <t xml:space="preserve">3.Увеличение количества посетителей воспользовавшихся услугами, предоставляемыми МБУ "СОК" </t>
  </si>
  <si>
    <t>тыс.чел/час</t>
  </si>
  <si>
    <t>2. Увеличение численности детей и подростков округа, занимающихся физической культурой</t>
  </si>
  <si>
    <t>МП "Развитие муниципальной службы в Усть-Катавском городском округе на 2014-2016 годы"</t>
  </si>
  <si>
    <t>2. Количество муниципальных служащих, прошедших повышение квалификации (обучение) за счет средств бюждета городского округа</t>
  </si>
  <si>
    <t>МП "Поддержка и развитие молодых граждан Усть-Катавского городского округа на 2014-2016 годы"</t>
  </si>
  <si>
    <t>1. Количество культурно-массовых молодежных мероприятий в рамках программы</t>
  </si>
  <si>
    <t>2. Количество мероприятий, направленных на патриотическое и духовно-нравственное воспитание молодежи</t>
  </si>
  <si>
    <t>3. Количество мероприятий, направленных на поддержку и выявление талантливой молодежи</t>
  </si>
  <si>
    <t>4. Содействие экономической самостоятельности молодежи и ее подготовка к жизни и труду</t>
  </si>
  <si>
    <t>5. Численность временно трудоустроенных подростков</t>
  </si>
  <si>
    <t>6. Снижение правонарушений совершенных несовершеннолетними гражданами</t>
  </si>
  <si>
    <t>МП "Капитальный ремонт многоквартирных домов в Усть-Катавском городском округе на 2014-2016 годы"</t>
  </si>
  <si>
    <t>МП "Ремонт, содержание и повышение безопасности дорожно-транспортной инфраструктуры местного значения в Усть-Катавском городском округе на 2014-2016 годы"</t>
  </si>
  <si>
    <t>15/408</t>
  </si>
  <si>
    <t>- городских</t>
  </si>
  <si>
    <t>- независимых</t>
  </si>
  <si>
    <t>- зональных</t>
  </si>
  <si>
    <t>- областных</t>
  </si>
  <si>
    <t>- региональных</t>
  </si>
  <si>
    <t>- всероссийских</t>
  </si>
  <si>
    <t>3. Количество зданий учреждений культуры, приведенных в соответствие с нормами безопасности</t>
  </si>
  <si>
    <t>3. Количество реализуемых образовательных программ</t>
  </si>
  <si>
    <t xml:space="preserve">              </t>
  </si>
  <si>
    <t>МП "Социальная поддержка и обслуживание граждан в Усть-Катавском городском округе на 2014-2016 гг ".</t>
  </si>
  <si>
    <t>1. Количество граждан (процентное соотношение между числом граждан к числу граждан, имеющим право на меры социальной поддержки), которым предоставлены меры социальной поддержки в рамках мероприятий программы (инвалиды ВОВ и боевых действий, участники ВОВ, жители (инвалиды) блокадного Ленинграда, инвалиды, дети-инвалиды, вдовы погибших защитников Отечества, пострадавшие от радиации, ветераны труда РФ, реабилитированные лица и жертвы политических репрессий, многодетные семьи, ветераны труда Челябинской области, несовершеннолетние узники фашизма, почетные доноры, сельские специалисты)</t>
  </si>
  <si>
    <t>2. Количество семей (удельный вес в процентах от количества семей, являющихся потенциальными получателями субсидий), получающих субсидии на оплату жилья и коммунальных услуг</t>
  </si>
  <si>
    <t>семей</t>
  </si>
  <si>
    <t>МП "Оздоровление экологической обстановки в Усть-Катавском городском округе на 2012-2015 годы"</t>
  </si>
  <si>
    <t>МП "Управление инфраструктурой и строительством в Усть-Катавском городском округе на 2014-2016 годы"</t>
  </si>
  <si>
    <t>2. Обустройство контейнерных площадок</t>
  </si>
  <si>
    <t>1. Освоение выделенных бюджетных средств</t>
  </si>
  <si>
    <t xml:space="preserve">очень высокая </t>
  </si>
  <si>
    <t>МП "Доступное и комфортное 
жилье гражданам России на территории Усть-Катавского городского округа в 2011-2015 годах"</t>
  </si>
  <si>
    <t>МП "Организация летнего отдыха и оздоровления детей и подростков Усть-Катавского городского округа на 2013-2015 годы"</t>
  </si>
  <si>
    <t>МП "Развитие малого и среднего предпринимательства в Ус ть-Катавском городском округе на 2012-2014 годы"</t>
  </si>
  <si>
    <t>1. Количество зарегистрированных некоммерческих органитзаций на территории Усть-Катавского городского округа</t>
  </si>
  <si>
    <t>2. Количество СОНКО, которым оказана финансовая поддержка</t>
  </si>
  <si>
    <t>3. Количество добровольцев, участвующих в деятельности СОНКО</t>
  </si>
  <si>
    <t>МП "Поддержка социально ориентированных некоммерческих организаций в Усть-Катавском городском округе на 2014-2016 годы"</t>
  </si>
  <si>
    <t>МП "Техническое обслуживание и модернизация системы уличного освещения с обеспечением приборного учета электроэнергии на территории Усть-Катавского городского округа на 2014-2016 годы"</t>
  </si>
  <si>
    <t>1. Увеличение доли подростков и молодежи в возрасте от 11 до 25 лет, вовлеченнных в профилактические мероприятия, в общей численности указанной категории лиц до 45-50%</t>
  </si>
  <si>
    <t>МП "Оптимизация функций муниципального управления и повышение эффективности их обеспечения в Усть-Катавском городском округе на 2014-2016 годы"</t>
  </si>
  <si>
    <t>МП "Обеспечение безопасности жизнедеятельности населения Усть-Катавского городского округа на 2014-2016 годы"</t>
  </si>
  <si>
    <t>1. Доля регламентированных муниципальных услуг, от общего количества муниципальных услуг</t>
  </si>
  <si>
    <t>2. Доля муниципальных услуг, информация о которых содержится в федеральном реестре государственных и муниципальных услуг и на едином партале государственных муниципальных услуг, от общего количества муниципальных услуг, предоставляемых администрацией</t>
  </si>
  <si>
    <t>3. Доля заявителей, удовлетворенных качеством предоставленных государственных и муниципальных услуг, от общего числа опрошенных заявителей</t>
  </si>
  <si>
    <t>1. Установка дорожных знаков</t>
  </si>
  <si>
    <t>об.</t>
  </si>
  <si>
    <t xml:space="preserve">2. Замена светофорных объектов на
 светодиодные
</t>
  </si>
  <si>
    <t>кв.м.</t>
  </si>
  <si>
    <t>3. Разметка дорог и пешеходных переходов</t>
  </si>
  <si>
    <t>4. Ремонт дорог индивидуального сектора</t>
  </si>
  <si>
    <t>км.</t>
  </si>
  <si>
    <t>МП "Безопасность образовательных учреждений в Усть-Катапвском городском округе на 2014-2016 годы"</t>
  </si>
  <si>
    <t>1.Установка и ремонт аварийного, наружного освещения</t>
  </si>
  <si>
    <t>2. Реконструкция пола, дверей, перегородок, эвакуационных выходов и лестниц, установка противопожарных дверей, противопожарных люков</t>
  </si>
  <si>
    <t>3. Обработка стен, пола, чердачных помещений противопожарным составом</t>
  </si>
  <si>
    <t xml:space="preserve">4. Замер сопротивления </t>
  </si>
  <si>
    <t>6. Установка, ремонт вентиляционной системы</t>
  </si>
  <si>
    <t xml:space="preserve">шт. </t>
  </si>
  <si>
    <t>2. Численность детей и подростков, отдохнувших в загородном лагере</t>
  </si>
  <si>
    <t xml:space="preserve">1. Ликвидация несанкционированных свалок  на территории У-КГО </t>
  </si>
  <si>
    <t xml:space="preserve">3. Приобретение контейнеров для сбора отходов </t>
  </si>
  <si>
    <t>2. Уменьшение числа погибших и пострадавших на пожарах</t>
  </si>
  <si>
    <t>3. Уменьшение числа утонувших на водоемах</t>
  </si>
  <si>
    <t>по Усть-Катавскому городскому округу</t>
  </si>
  <si>
    <t>План 2015 г.</t>
  </si>
  <si>
    <t>Факт 2015 г.</t>
  </si>
  <si>
    <t>План 2015г.</t>
  </si>
  <si>
    <t>Факт 2015г.</t>
  </si>
  <si>
    <t>МП "Управление муниципальным имуществом Усть-Катавского городского округа на 2015-2017 годы"</t>
  </si>
  <si>
    <t>МП "Управление муниципальными финансами Усть-Катавского городского округа на 2014-2016 годы"</t>
  </si>
  <si>
    <t>4. Обеспечение обучения населения городского округа мерам пожарной безопасности</t>
  </si>
  <si>
    <t>3. Оказание адресной социальной помощи малообеспеченным гражданам, гражданам оказвшимся в трудной жизненной ситуации в процентном отношении от числа обратившихся граждан (ежегодно)</t>
  </si>
  <si>
    <t>4. Количество пенсионеров и инвалидов, вовлеченных в клубное движение (ежегодно)</t>
  </si>
  <si>
    <t>5. Оказание социальных услуг гражданам пожилого возраста, инвалидам, семьям, детям и отдельным гражданам, оказавшимся в трудной жизненной ситуации, в отделениях МУ "Комплексный центр социального обслуживания населениря"</t>
  </si>
  <si>
    <t>МП "Противодействие злоупотреблению наркотическими средствами и их незаконному обороту" на 2015-2017 годы</t>
  </si>
  <si>
    <t>3. Больных наркоманией, прошедших лечение и реабилитацию, длительность ремиссии у которых составляет не менее трех лет, в общей численности больных наркоманией,  прошедших лечение и реабилитацию до 14%</t>
  </si>
  <si>
    <t>2. Увеличение количества административных правонарушений, связанных с незаконным оборотом наркотиков, выявленных правоохранительными органами, по отношению к количеству правонарушений в данной сфере, выявленных в 2015 г. на 3%</t>
  </si>
  <si>
    <t>5. Доля победителей, призеров, дипломантов всероссийских мероприятий художественно-эстетической, физкультурно-спортивной, интеллектуальной, эколого-биологической, технической, военнщ-патриотической направленностей в общем количестве участников всероссийских мероприятий среди обучающихся, реализующих программы начального, основного, среднего (полного) общего и дополнительного общего образования</t>
  </si>
  <si>
    <t>2. Доступность дошкольного образования для детей 3-7 лет</t>
  </si>
  <si>
    <t>3. Доступность дошкольного образования для детей 1,5-3-х лет</t>
  </si>
  <si>
    <t>4. Удельный вес численности детей дошкольных образовательных организаций в возрасте 3-7 лет, охваченных образовательными программами, соответсвующими ФГОС ДО</t>
  </si>
  <si>
    <t>5. Удельный вес педагогических и руководящих работников муниципальных дошкольных организаций, прошедших в течение последних 3-х лет повышение квалификации или профпереподготовку</t>
  </si>
  <si>
    <t>МП "Профилактика правонарушений и преступлений на территории Усть-Катавского городского округа в 2015 году"</t>
  </si>
  <si>
    <t>1. Увеличение количества  раскрываемых преступлений до 73,3 %</t>
  </si>
  <si>
    <t>2. Увеличение  количества раскрываемых преступлений небольшой тяжести (превентивных составов)</t>
  </si>
  <si>
    <t>3. Снижение удельного веса преступлений, совершаемых ранее судимыми лицами</t>
  </si>
  <si>
    <t>4. Снижение удельного веса преступлений, совершаемых лицами, находящимися в нетрезвом состоянии</t>
  </si>
  <si>
    <t>5. Снижение удельного веса преступлений, совершаемых лицами, ранее совершившими преступление</t>
  </si>
  <si>
    <t>6. Снижение удельного веса преступлений, совершаемых несовершеннолетними</t>
  </si>
  <si>
    <t>7. Снижение удельного веса преступлений, совершаемых в общественных местах, на улицах</t>
  </si>
  <si>
    <t>8. Доля учащихся, занимающихсяфизической культурой и спортом во внеурочное время</t>
  </si>
  <si>
    <t>9. количество школьных спортивных клубов, созданных в общеобразовательных учреждениях для занятий физической культурой и спортом</t>
  </si>
  <si>
    <t>10. Количество общеобразовательных учреждений, в которых открытые спортивные сооружения оснащены спортивным инвентарем и оборудованием</t>
  </si>
  <si>
    <t>11. Доля общеобразовательных учреждений, в которых создана барьерная среда для инклюзивного образования детей-инвалидов</t>
  </si>
  <si>
    <t>Внебюд средства</t>
  </si>
  <si>
    <t>Фонд содействия реформированию ЖКХ</t>
  </si>
  <si>
    <t>Внебюдж. Средства</t>
  </si>
  <si>
    <t>кв. м.</t>
  </si>
  <si>
    <t>133/13740</t>
  </si>
  <si>
    <t>44/620</t>
  </si>
  <si>
    <t>15/890</t>
  </si>
  <si>
    <t>43/618</t>
  </si>
  <si>
    <t>97/763</t>
  </si>
  <si>
    <t>63/11845</t>
  </si>
  <si>
    <t>5. Участие художественных коллективов, артистов, специалистов учреждений культуры в мероприятиях/чел. (конкурсы, праздники, творческие мастерские):</t>
  </si>
  <si>
    <t>6</t>
  </si>
  <si>
    <t>1</t>
  </si>
  <si>
    <t>4</t>
  </si>
  <si>
    <t>1. Количество пользователей</t>
  </si>
  <si>
    <t>16/215</t>
  </si>
  <si>
    <t>38/767</t>
  </si>
  <si>
    <t>1. Общая площадь отремонтированных многоквартирных домов</t>
  </si>
  <si>
    <t>2. Количество капитально отремонтированных домов</t>
  </si>
  <si>
    <t>1/23</t>
  </si>
  <si>
    <t>1. Количество бесхозных объектов культкрного наследия, принятых в муниципальную собственность</t>
  </si>
  <si>
    <t xml:space="preserve">2. Количество объектов культурного наследия, имеющих заключенные охранные обязательства  </t>
  </si>
  <si>
    <t>3. Количество объектов культурного наследия, для которых выполнены зоны охраны</t>
  </si>
  <si>
    <t>4. Количество объектов культурного наследия, на которых установлены информационные надписи</t>
  </si>
  <si>
    <t>1. Степень соответствия нормативно правовой базы УКГО по вопросам муниципальной службы законодательству РФ и ЧО, процентов от общего количества принятых муниципальных правовых актов по вопросам муниципальной службы</t>
  </si>
  <si>
    <t>1. Проектные работы (электроснабжение, эвакуационные выходы)</t>
  </si>
  <si>
    <t>7. Проведение испытаний пожарных, эвакуационных лестниц, ограждений кровли системы внутреннего противопожарного водоснабжения</t>
  </si>
  <si>
    <t>8. Приобретение (перезарядка) огнетушителей, пожарных шкафов, щитов, рукавов и комплектующих к ним, фонарей, наглядных пособий по противопожарным   мероприятиям,  журналов</t>
  </si>
  <si>
    <t>9. Ремонт пожарных гидрантов</t>
  </si>
  <si>
    <t>10. Замена (аварийных) оконных блоков</t>
  </si>
  <si>
    <t>11. Ремонт системы отопления</t>
  </si>
  <si>
    <t xml:space="preserve">12. Ремонт крылец запасных выходов с заменой дверных блоков
</t>
  </si>
  <si>
    <t>13. Ремонт и утепление полов и потолков</t>
  </si>
  <si>
    <t>14. Ремонт системы водоснабжения и канализации</t>
  </si>
  <si>
    <t>15. Ремонт бетонной отмостки</t>
  </si>
  <si>
    <t>16. Ремонт полов</t>
  </si>
  <si>
    <t>17. Подводка воды с установкой моек в начальные классы</t>
  </si>
  <si>
    <t>18. Ремонт и установка теневых навесов</t>
  </si>
  <si>
    <t>19. Ремонт и замена кровли</t>
  </si>
  <si>
    <t>20. Установка перил перед центральным входом</t>
  </si>
  <si>
    <t>21. Ремонт парапетов</t>
  </si>
  <si>
    <t>2. Доля состоявшихся аукционов (конкурсов), запросов котировок на поставку готовых работ, услуг для нужд заказчика от общего количества размещённых аукционов (конкурсов), запросов котировок на поставку готовых работ, услуг для нужд заказчика</t>
  </si>
  <si>
    <t>3. Экономия бюджетных средств при размещении заказов для муниципальных нужд</t>
  </si>
  <si>
    <t>4. Создание объектов внешнего благоустройства</t>
  </si>
  <si>
    <t>5. Содержание, ремонт и реконструкция объектов внешнего благоустройства</t>
  </si>
  <si>
    <t>1. Охват детей дошкольного возраста (1-7 лет) дошкольным образованием в случае прогнозируемого роста рождаемости</t>
  </si>
  <si>
    <t>Внеб. Ср.</t>
  </si>
  <si>
    <t>1. Ввод в эксплуатацию жилья, в том числе на душу населения</t>
  </si>
  <si>
    <t>2.Строительство сетей коммунальной инфраструктуры</t>
  </si>
  <si>
    <t>тыс. кв.м/кв. м. на чел.</t>
  </si>
  <si>
    <t>6,576/0,254</t>
  </si>
  <si>
    <t>3. Количество домов (квартир), получивших возможность подключения к природному газу</t>
  </si>
  <si>
    <t>4. Уровень газификации природным газом</t>
  </si>
  <si>
    <t>5. Количество молодых семей, получивших социальную выплату и улучивших жилищные условия</t>
  </si>
  <si>
    <t>1. Средний процент горения светильников уличного освещения</t>
  </si>
  <si>
    <t>2. Замена опор уличного освещения</t>
  </si>
  <si>
    <t>6. Протяженность автомобильных дорог общего пользования местного значения с твердым покрытием</t>
  </si>
  <si>
    <t>7. Процент автомобильных дорог общего пользования местного значения с твердым покрытием</t>
  </si>
  <si>
    <t>5. Ремонт тротуаров</t>
  </si>
  <si>
    <t>МП "Переселение граждан из аварийного жилищного фонда Усть-Катавского городского округа в 2014-2015 годах"</t>
  </si>
  <si>
    <t>5. Ремонт и замена электроосвещения, ремонт электорощитовой из Резервного фонда</t>
  </si>
  <si>
    <t xml:space="preserve">1. Строительство сетей коммунальной инфраструктуры </t>
  </si>
  <si>
    <t>2. Количество домов (квартир), получивших возможность подключения к природному газу</t>
  </si>
  <si>
    <t>3. Уровень газификации природным газом</t>
  </si>
  <si>
    <t xml:space="preserve">Подпрограмма «Оказание молодым семьям государственной поддержки 
для улучшения жилищных условий» 
</t>
  </si>
  <si>
    <t xml:space="preserve">подпрограммы «Мероприятия по переселению граждан из жилищного фонда, 
признанного непригодным для проживания»
</t>
  </si>
  <si>
    <t xml:space="preserve">Подпрограмма "Модернизация объектов коммунальной
инфраструктуры"
</t>
  </si>
  <si>
    <t>1. Количество молодых семей, получивших социальную выплату и улучивших жилищные условия</t>
  </si>
  <si>
    <t>Оценка эффективности реализации муниципальных программ в 2015 году</t>
  </si>
  <si>
    <t>финансирования
в 2015 не осуществлялось</t>
  </si>
  <si>
    <t>Снос аварийного жилищного фонда не осущ-ся в связи с наличием объективных причин, связанных с непредвиденными обстоятельствами: часть граждан находятся в местах лишения свободы,часть граждан фактически проживают в др. регионах РФ,иные граждане не снимаются с регистрациооного учёта.В настоящее время ведется исковая работа по снятию граждан с регистрационного учёта в судебном порядке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</si>
</sst>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00"/>
    <numFmt numFmtId="180" formatCode="[$-FC19]d\ mmmm\ yyyy\ &quot;г.&quot;"/>
    <numFmt numFmtId="181" formatCode="#&quot; &quot;??/16"/>
    <numFmt numFmtId="182" formatCode="#,##0.00&quot;р.&quot;"/>
    <numFmt numFmtId="183" formatCode="[$-F400]h:mm:ss\ AM/PM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/>
    </xf>
    <xf numFmtId="165" fontId="3" fillId="0" borderId="10" xfId="62" applyNumberFormat="1" applyFont="1" applyFill="1" applyBorder="1" applyAlignment="1">
      <alignment vertical="center"/>
    </xf>
    <xf numFmtId="165" fontId="3" fillId="0" borderId="10" xfId="62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65" fontId="3" fillId="0" borderId="10" xfId="62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67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4" fontId="2" fillId="0" borderId="10" xfId="0" applyNumberFormat="1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4" fontId="3" fillId="0" borderId="10" xfId="6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2" fillId="0" borderId="10" xfId="62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2" fillId="0" borderId="10" xfId="62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top" wrapText="1"/>
    </xf>
    <xf numFmtId="4" fontId="5" fillId="0" borderId="0" xfId="0" applyNumberFormat="1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4"/>
  <sheetViews>
    <sheetView tabSelected="1" zoomScale="110" zoomScaleNormal="110" zoomScaleSheetLayoutView="70" workbookViewId="0" topLeftCell="A1">
      <pane ySplit="5" topLeftCell="A6" activePane="bottomLeft" state="frozen"/>
      <selection pane="topLeft" activeCell="A1" sqref="A1"/>
      <selection pane="bottomLeft" activeCell="K67" sqref="K67"/>
    </sheetView>
  </sheetViews>
  <sheetFormatPr defaultColWidth="8.875" defaultRowHeight="12.75"/>
  <cols>
    <col min="1" max="1" width="21.625" style="2" customWidth="1"/>
    <col min="2" max="2" width="9.25390625" style="2" customWidth="1"/>
    <col min="3" max="3" width="11.625" style="2" customWidth="1"/>
    <col min="4" max="4" width="11.375" style="2" customWidth="1"/>
    <col min="5" max="5" width="12.125" style="2" customWidth="1"/>
    <col min="6" max="6" width="35.125" style="2" customWidth="1"/>
    <col min="7" max="7" width="12.25390625" style="2" customWidth="1"/>
    <col min="8" max="9" width="10.875" style="2" customWidth="1"/>
    <col min="10" max="10" width="12.625" style="2" customWidth="1"/>
    <col min="11" max="11" width="11.375" style="2" customWidth="1"/>
    <col min="12" max="12" width="13.125" style="3" customWidth="1"/>
    <col min="13" max="13" width="8.875" style="2" customWidth="1"/>
    <col min="14" max="16384" width="8.875" style="1" customWidth="1"/>
  </cols>
  <sheetData>
    <row r="1" spans="1:12" ht="15.75" customHeight="1">
      <c r="A1" s="118" t="s">
        <v>276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5.75">
      <c r="A2" s="118" t="s">
        <v>177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1" ht="12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2" ht="63" customHeight="1">
      <c r="A4" s="116" t="s">
        <v>22</v>
      </c>
      <c r="B4" s="116" t="s">
        <v>21</v>
      </c>
      <c r="C4" s="6" t="s">
        <v>178</v>
      </c>
      <c r="D4" s="6" t="s">
        <v>179</v>
      </c>
      <c r="E4" s="116" t="s">
        <v>20</v>
      </c>
      <c r="F4" s="116" t="s">
        <v>19</v>
      </c>
      <c r="G4" s="116" t="s">
        <v>18</v>
      </c>
      <c r="H4" s="116" t="s">
        <v>180</v>
      </c>
      <c r="I4" s="116" t="s">
        <v>181</v>
      </c>
      <c r="J4" s="116" t="s">
        <v>17</v>
      </c>
      <c r="K4" s="116" t="s">
        <v>16</v>
      </c>
      <c r="L4" s="116" t="s">
        <v>15</v>
      </c>
    </row>
    <row r="5" spans="1:12" ht="23.25" customHeight="1">
      <c r="A5" s="116"/>
      <c r="B5" s="116"/>
      <c r="C5" s="8" t="s">
        <v>14</v>
      </c>
      <c r="D5" s="8" t="s">
        <v>14</v>
      </c>
      <c r="E5" s="116"/>
      <c r="F5" s="116"/>
      <c r="G5" s="116"/>
      <c r="H5" s="117"/>
      <c r="I5" s="117"/>
      <c r="J5" s="116"/>
      <c r="K5" s="116"/>
      <c r="L5" s="116"/>
    </row>
    <row r="6" spans="1:12" ht="19.5" customHeight="1">
      <c r="A6" s="112" t="s">
        <v>13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1:13" s="13" customFormat="1" ht="24.75" customHeight="1">
      <c r="A7" s="104" t="s">
        <v>145</v>
      </c>
      <c r="B7" s="10" t="s">
        <v>10</v>
      </c>
      <c r="C7" s="55">
        <f>C8+C9+C10</f>
        <v>19848.600000000002</v>
      </c>
      <c r="D7" s="55">
        <f>D8+D9+D10</f>
        <v>19621.7</v>
      </c>
      <c r="E7" s="17">
        <f>D7/C7*100</f>
        <v>98.85684632669306</v>
      </c>
      <c r="F7" s="10" t="s">
        <v>10</v>
      </c>
      <c r="G7" s="9"/>
      <c r="H7" s="56"/>
      <c r="I7" s="56"/>
      <c r="J7" s="18">
        <f>(J8+J9+J10+J11)/4</f>
        <v>100</v>
      </c>
      <c r="K7" s="19">
        <f>J7/E7</f>
        <v>1.0115637279134837</v>
      </c>
      <c r="L7" s="9" t="s">
        <v>5</v>
      </c>
      <c r="M7" s="14"/>
    </row>
    <row r="8" spans="1:12" ht="21" customHeight="1">
      <c r="A8" s="104"/>
      <c r="B8" s="8" t="s">
        <v>23</v>
      </c>
      <c r="C8" s="57">
        <v>13871.2</v>
      </c>
      <c r="D8" s="57">
        <v>13644.3</v>
      </c>
      <c r="E8" s="20">
        <f>D8/C8*100</f>
        <v>98.36423669185072</v>
      </c>
      <c r="F8" s="12" t="s">
        <v>24</v>
      </c>
      <c r="G8" s="6" t="s">
        <v>1</v>
      </c>
      <c r="H8" s="6">
        <v>1</v>
      </c>
      <c r="I8" s="6">
        <v>1</v>
      </c>
      <c r="J8" s="58">
        <f>I8/H8*100</f>
        <v>100</v>
      </c>
      <c r="K8" s="21"/>
      <c r="L8" s="22"/>
    </row>
    <row r="9" spans="1:12" ht="27" customHeight="1">
      <c r="A9" s="104"/>
      <c r="B9" s="8" t="s">
        <v>12</v>
      </c>
      <c r="C9" s="57">
        <v>5619</v>
      </c>
      <c r="D9" s="57">
        <v>5619</v>
      </c>
      <c r="E9" s="20">
        <f>D9/C9*100</f>
        <v>100</v>
      </c>
      <c r="F9" s="12" t="s">
        <v>172</v>
      </c>
      <c r="G9" s="6" t="s">
        <v>0</v>
      </c>
      <c r="H9" s="6">
        <v>540</v>
      </c>
      <c r="I9" s="6">
        <v>540</v>
      </c>
      <c r="J9" s="58">
        <f>I9/H9*100</f>
        <v>100</v>
      </c>
      <c r="K9" s="21"/>
      <c r="L9" s="22"/>
    </row>
    <row r="10" spans="1:12" ht="39.75" customHeight="1">
      <c r="A10" s="104"/>
      <c r="B10" s="6" t="s">
        <v>208</v>
      </c>
      <c r="C10" s="59">
        <v>358.4</v>
      </c>
      <c r="D10" s="59">
        <v>358.4</v>
      </c>
      <c r="E10" s="20">
        <f>D10/C10*100</f>
        <v>100</v>
      </c>
      <c r="F10" s="12" t="s">
        <v>25</v>
      </c>
      <c r="G10" s="6" t="s">
        <v>1</v>
      </c>
      <c r="H10" s="6">
        <v>8</v>
      </c>
      <c r="I10" s="6">
        <v>8</v>
      </c>
      <c r="J10" s="58">
        <f>I10/H10*100</f>
        <v>100</v>
      </c>
      <c r="K10" s="21"/>
      <c r="L10" s="22"/>
    </row>
    <row r="11" spans="1:12" ht="36">
      <c r="A11" s="104"/>
      <c r="B11" s="23"/>
      <c r="C11" s="24"/>
      <c r="D11" s="25"/>
      <c r="E11" s="26"/>
      <c r="F11" s="12" t="s">
        <v>26</v>
      </c>
      <c r="G11" s="6" t="s">
        <v>0</v>
      </c>
      <c r="H11" s="60">
        <v>737</v>
      </c>
      <c r="I11" s="60">
        <v>737</v>
      </c>
      <c r="J11" s="58">
        <f>I11/H11*100</f>
        <v>100</v>
      </c>
      <c r="K11" s="21"/>
      <c r="L11" s="22"/>
    </row>
    <row r="12" spans="1:13" s="13" customFormat="1" ht="24.75" customHeight="1">
      <c r="A12" s="107" t="s">
        <v>58</v>
      </c>
      <c r="B12" s="10" t="s">
        <v>10</v>
      </c>
      <c r="C12" s="55">
        <f>C13+C14</f>
        <v>121739.24</v>
      </c>
      <c r="D12" s="55">
        <f>D13+D14</f>
        <v>121675.39000000001</v>
      </c>
      <c r="E12" s="17">
        <f>D12/C12*100</f>
        <v>99.94755183291765</v>
      </c>
      <c r="F12" s="10" t="s">
        <v>10</v>
      </c>
      <c r="G12" s="27"/>
      <c r="H12" s="28"/>
      <c r="I12" s="28"/>
      <c r="J12" s="18">
        <f>SUM(J13:J17)/5</f>
        <v>97.88720635180486</v>
      </c>
      <c r="K12" s="19">
        <f>J12/E12</f>
        <v>0.9793857333838745</v>
      </c>
      <c r="L12" s="9" t="s">
        <v>5</v>
      </c>
      <c r="M12" s="14"/>
    </row>
    <row r="13" spans="1:12" ht="40.5" customHeight="1">
      <c r="A13" s="108"/>
      <c r="B13" s="8" t="s">
        <v>23</v>
      </c>
      <c r="C13" s="57">
        <v>53978.92</v>
      </c>
      <c r="D13" s="57">
        <v>53915.07</v>
      </c>
      <c r="E13" s="20">
        <f>D13/C13*100</f>
        <v>99.88171308355189</v>
      </c>
      <c r="F13" s="12" t="s">
        <v>253</v>
      </c>
      <c r="G13" s="6" t="s">
        <v>6</v>
      </c>
      <c r="H13" s="6">
        <v>85.5</v>
      </c>
      <c r="I13" s="6">
        <v>89.1</v>
      </c>
      <c r="J13" s="29">
        <f>I13/H13*100</f>
        <v>104.21052631578947</v>
      </c>
      <c r="K13" s="30"/>
      <c r="L13" s="22"/>
    </row>
    <row r="14" spans="1:12" ht="24">
      <c r="A14" s="31"/>
      <c r="B14" s="8" t="s">
        <v>12</v>
      </c>
      <c r="C14" s="5">
        <v>67760.32</v>
      </c>
      <c r="D14" s="53">
        <v>67760.32</v>
      </c>
      <c r="E14" s="58">
        <f>D14/C14*100</f>
        <v>100</v>
      </c>
      <c r="F14" s="12" t="s">
        <v>192</v>
      </c>
      <c r="G14" s="6" t="s">
        <v>6</v>
      </c>
      <c r="H14" s="6">
        <v>100</v>
      </c>
      <c r="I14" s="6">
        <v>100</v>
      </c>
      <c r="J14" s="29">
        <f>I14/H14*100</f>
        <v>100</v>
      </c>
      <c r="K14" s="30"/>
      <c r="L14" s="22"/>
    </row>
    <row r="15" spans="1:12" ht="26.25" customHeight="1">
      <c r="A15" s="31"/>
      <c r="B15" s="6"/>
      <c r="C15" s="8"/>
      <c r="D15" s="8"/>
      <c r="E15" s="58"/>
      <c r="F15" s="12" t="s">
        <v>193</v>
      </c>
      <c r="G15" s="6" t="s">
        <v>6</v>
      </c>
      <c r="H15" s="6">
        <v>64.3</v>
      </c>
      <c r="I15" s="6">
        <v>54.8</v>
      </c>
      <c r="J15" s="29">
        <f>I15/H15*100</f>
        <v>85.22550544323484</v>
      </c>
      <c r="K15" s="30"/>
      <c r="L15" s="22"/>
    </row>
    <row r="16" spans="1:12" ht="60">
      <c r="A16" s="31"/>
      <c r="B16" s="32"/>
      <c r="C16" s="32"/>
      <c r="D16" s="32"/>
      <c r="E16" s="32"/>
      <c r="F16" s="12" t="s">
        <v>194</v>
      </c>
      <c r="G16" s="6" t="s">
        <v>6</v>
      </c>
      <c r="H16" s="6">
        <v>10</v>
      </c>
      <c r="I16" s="6">
        <v>10</v>
      </c>
      <c r="J16" s="29">
        <f>I16/H16*100</f>
        <v>100</v>
      </c>
      <c r="K16" s="30"/>
      <c r="L16" s="22"/>
    </row>
    <row r="17" spans="1:12" ht="60">
      <c r="A17" s="31"/>
      <c r="B17" s="32"/>
      <c r="C17" s="32"/>
      <c r="D17" s="32"/>
      <c r="E17" s="32"/>
      <c r="F17" s="12" t="s">
        <v>195</v>
      </c>
      <c r="G17" s="6" t="s">
        <v>6</v>
      </c>
      <c r="H17" s="6">
        <v>100</v>
      </c>
      <c r="I17" s="6">
        <v>100</v>
      </c>
      <c r="J17" s="29">
        <f>I17/H17*100</f>
        <v>100</v>
      </c>
      <c r="K17" s="30"/>
      <c r="L17" s="22"/>
    </row>
    <row r="18" spans="1:12" ht="32.25" customHeight="1">
      <c r="A18" s="120" t="s">
        <v>53</v>
      </c>
      <c r="B18" s="10" t="s">
        <v>3</v>
      </c>
      <c r="C18" s="7">
        <f>C19+C20</f>
        <v>74956.12</v>
      </c>
      <c r="D18" s="7">
        <f>D19+D20</f>
        <v>74783.25</v>
      </c>
      <c r="E18" s="19">
        <f>D18/C18*100</f>
        <v>99.7693717337557</v>
      </c>
      <c r="F18" s="9" t="s">
        <v>3</v>
      </c>
      <c r="G18" s="9"/>
      <c r="H18" s="9"/>
      <c r="I18" s="9"/>
      <c r="J18" s="61">
        <f>SUM(J19:J29)/11</f>
        <v>159.61127383201122</v>
      </c>
      <c r="K18" s="19">
        <f>J18/E18</f>
        <v>1.599802334707985</v>
      </c>
      <c r="L18" s="9" t="s">
        <v>4</v>
      </c>
    </row>
    <row r="19" spans="1:12" ht="60.75" customHeight="1">
      <c r="A19" s="120"/>
      <c r="B19" s="8" t="s">
        <v>23</v>
      </c>
      <c r="C19" s="5">
        <v>74956.12</v>
      </c>
      <c r="D19" s="5">
        <v>74783.25</v>
      </c>
      <c r="E19" s="21">
        <f>D19/C19*100</f>
        <v>99.7693717337557</v>
      </c>
      <c r="F19" s="16" t="s">
        <v>54</v>
      </c>
      <c r="G19" s="6" t="s">
        <v>6</v>
      </c>
      <c r="H19" s="6">
        <v>76.5</v>
      </c>
      <c r="I19" s="6">
        <v>88.7</v>
      </c>
      <c r="J19" s="62">
        <f aca="true" t="shared" si="0" ref="J19:J52">I19/H19*100</f>
        <v>115.94771241830067</v>
      </c>
      <c r="K19" s="30"/>
      <c r="L19" s="22"/>
    </row>
    <row r="20" spans="1:12" ht="109.5" customHeight="1">
      <c r="A20" s="120"/>
      <c r="B20" s="8"/>
      <c r="C20" s="5"/>
      <c r="D20" s="5"/>
      <c r="E20" s="21"/>
      <c r="F20" s="16" t="s">
        <v>55</v>
      </c>
      <c r="G20" s="6" t="s">
        <v>6</v>
      </c>
      <c r="H20" s="6">
        <v>51.5</v>
      </c>
      <c r="I20" s="6">
        <v>98.1</v>
      </c>
      <c r="J20" s="62">
        <f t="shared" si="0"/>
        <v>190.48543689320388</v>
      </c>
      <c r="K20" s="30"/>
      <c r="L20" s="22"/>
    </row>
    <row r="21" spans="1:12" ht="63.75" customHeight="1">
      <c r="A21" s="120"/>
      <c r="B21" s="8"/>
      <c r="C21" s="5"/>
      <c r="D21" s="5"/>
      <c r="E21" s="21"/>
      <c r="F21" s="16" t="s">
        <v>36</v>
      </c>
      <c r="G21" s="6" t="s">
        <v>6</v>
      </c>
      <c r="H21" s="6">
        <v>23</v>
      </c>
      <c r="I21" s="6">
        <v>72.5</v>
      </c>
      <c r="J21" s="62">
        <f t="shared" si="0"/>
        <v>315.2173913043478</v>
      </c>
      <c r="K21" s="30"/>
      <c r="L21" s="22"/>
    </row>
    <row r="22" spans="1:12" ht="113.25" customHeight="1">
      <c r="A22" s="120"/>
      <c r="B22" s="8"/>
      <c r="C22" s="5"/>
      <c r="D22" s="5"/>
      <c r="E22" s="21"/>
      <c r="F22" s="16" t="s">
        <v>56</v>
      </c>
      <c r="G22" s="6" t="s">
        <v>6</v>
      </c>
      <c r="H22" s="6">
        <v>13</v>
      </c>
      <c r="I22" s="6">
        <v>13.1</v>
      </c>
      <c r="J22" s="62">
        <f t="shared" si="0"/>
        <v>100.76923076923077</v>
      </c>
      <c r="K22" s="30"/>
      <c r="L22" s="22"/>
    </row>
    <row r="23" spans="1:12" ht="134.25" customHeight="1">
      <c r="A23" s="120"/>
      <c r="B23" s="8"/>
      <c r="C23" s="5"/>
      <c r="D23" s="5"/>
      <c r="E23" s="21"/>
      <c r="F23" s="16" t="s">
        <v>191</v>
      </c>
      <c r="G23" s="6" t="s">
        <v>6</v>
      </c>
      <c r="H23" s="6">
        <v>2.4</v>
      </c>
      <c r="I23" s="6">
        <v>2.5</v>
      </c>
      <c r="J23" s="62">
        <f t="shared" si="0"/>
        <v>104.16666666666667</v>
      </c>
      <c r="K23" s="30"/>
      <c r="L23" s="22"/>
    </row>
    <row r="24" spans="1:12" ht="74.25" customHeight="1">
      <c r="A24" s="120"/>
      <c r="B24" s="8"/>
      <c r="C24" s="5"/>
      <c r="D24" s="5"/>
      <c r="E24" s="21"/>
      <c r="F24" s="16" t="s">
        <v>37</v>
      </c>
      <c r="G24" s="6" t="s">
        <v>6</v>
      </c>
      <c r="H24" s="6">
        <v>4.75</v>
      </c>
      <c r="I24" s="6">
        <v>3.6</v>
      </c>
      <c r="J24" s="29">
        <f t="shared" si="0"/>
        <v>75.78947368421053</v>
      </c>
      <c r="K24" s="30"/>
      <c r="L24" s="22"/>
    </row>
    <row r="25" spans="1:12" ht="27.75" customHeight="1">
      <c r="A25" s="121"/>
      <c r="B25" s="8"/>
      <c r="C25" s="5"/>
      <c r="D25" s="5"/>
      <c r="E25" s="21"/>
      <c r="F25" s="16" t="s">
        <v>57</v>
      </c>
      <c r="G25" s="6" t="s">
        <v>6</v>
      </c>
      <c r="H25" s="6">
        <v>95.5</v>
      </c>
      <c r="I25" s="6">
        <v>93.8</v>
      </c>
      <c r="J25" s="29">
        <f t="shared" si="0"/>
        <v>98.21989528795811</v>
      </c>
      <c r="K25" s="30"/>
      <c r="L25" s="22"/>
    </row>
    <row r="26" spans="1:12" ht="27.75" customHeight="1">
      <c r="A26" s="63"/>
      <c r="B26" s="8"/>
      <c r="C26" s="5"/>
      <c r="D26" s="5"/>
      <c r="E26" s="21"/>
      <c r="F26" s="16" t="s">
        <v>204</v>
      </c>
      <c r="G26" s="6" t="s">
        <v>6</v>
      </c>
      <c r="H26" s="6">
        <v>3.9</v>
      </c>
      <c r="I26" s="6">
        <v>21</v>
      </c>
      <c r="J26" s="29">
        <f t="shared" si="0"/>
        <v>538.4615384615385</v>
      </c>
      <c r="K26" s="30"/>
      <c r="L26" s="22"/>
    </row>
    <row r="27" spans="1:12" ht="51" customHeight="1">
      <c r="A27" s="63"/>
      <c r="B27" s="8"/>
      <c r="C27" s="5"/>
      <c r="D27" s="5"/>
      <c r="E27" s="21"/>
      <c r="F27" s="16" t="s">
        <v>205</v>
      </c>
      <c r="G27" s="6" t="s">
        <v>1</v>
      </c>
      <c r="H27" s="6">
        <v>2</v>
      </c>
      <c r="I27" s="6">
        <v>1</v>
      </c>
      <c r="J27" s="29">
        <f t="shared" si="0"/>
        <v>50</v>
      </c>
      <c r="K27" s="30"/>
      <c r="L27" s="22"/>
    </row>
    <row r="28" spans="1:12" ht="50.25" customHeight="1">
      <c r="A28" s="63"/>
      <c r="B28" s="8"/>
      <c r="C28" s="5"/>
      <c r="D28" s="5"/>
      <c r="E28" s="21"/>
      <c r="F28" s="16" t="s">
        <v>206</v>
      </c>
      <c r="G28" s="6" t="s">
        <v>1</v>
      </c>
      <c r="H28" s="6">
        <v>60</v>
      </c>
      <c r="I28" s="6">
        <v>40</v>
      </c>
      <c r="J28" s="29">
        <f t="shared" si="0"/>
        <v>66.66666666666666</v>
      </c>
      <c r="K28" s="30"/>
      <c r="L28" s="22"/>
    </row>
    <row r="29" spans="1:12" ht="36">
      <c r="A29" s="63"/>
      <c r="B29" s="8"/>
      <c r="C29" s="5"/>
      <c r="D29" s="5"/>
      <c r="E29" s="21"/>
      <c r="F29" s="16" t="s">
        <v>207</v>
      </c>
      <c r="G29" s="6" t="s">
        <v>6</v>
      </c>
      <c r="H29" s="6">
        <v>20</v>
      </c>
      <c r="I29" s="6">
        <v>20</v>
      </c>
      <c r="J29" s="29">
        <f t="shared" si="0"/>
        <v>100</v>
      </c>
      <c r="K29" s="30"/>
      <c r="L29" s="22"/>
    </row>
    <row r="30" spans="1:12" ht="36.75" customHeight="1">
      <c r="A30" s="107" t="s">
        <v>165</v>
      </c>
      <c r="B30" s="10" t="s">
        <v>3</v>
      </c>
      <c r="C30" s="7">
        <f>C31+C32</f>
        <v>5874.76</v>
      </c>
      <c r="D30" s="7">
        <f>D31+D32</f>
        <v>5874.76</v>
      </c>
      <c r="E30" s="19">
        <f>D30/C30*100</f>
        <v>100</v>
      </c>
      <c r="F30" s="9" t="s">
        <v>3</v>
      </c>
      <c r="G30" s="9"/>
      <c r="H30" s="9"/>
      <c r="I30" s="9"/>
      <c r="J30" s="18">
        <f>SUM(J31:J52)/21</f>
        <v>104.56349206349205</v>
      </c>
      <c r="K30" s="19">
        <f>J30/E30</f>
        <v>1.0456349206349205</v>
      </c>
      <c r="L30" s="9" t="s">
        <v>31</v>
      </c>
    </row>
    <row r="31" spans="1:12" s="15" customFormat="1" ht="27" customHeight="1">
      <c r="A31" s="108"/>
      <c r="B31" s="8" t="s">
        <v>23</v>
      </c>
      <c r="C31" s="5">
        <v>5874.76</v>
      </c>
      <c r="D31" s="5">
        <v>5874.76</v>
      </c>
      <c r="E31" s="21">
        <f>D31/C31*100</f>
        <v>100</v>
      </c>
      <c r="F31" s="50" t="s">
        <v>233</v>
      </c>
      <c r="G31" s="6" t="s">
        <v>9</v>
      </c>
      <c r="H31" s="6">
        <v>4</v>
      </c>
      <c r="I31" s="6">
        <v>4</v>
      </c>
      <c r="J31" s="29">
        <f t="shared" si="0"/>
        <v>100</v>
      </c>
      <c r="K31" s="30"/>
      <c r="L31" s="22"/>
    </row>
    <row r="32" spans="1:12" s="15" customFormat="1" ht="27.75" customHeight="1">
      <c r="A32" s="108"/>
      <c r="B32" s="8"/>
      <c r="C32" s="5"/>
      <c r="D32" s="5"/>
      <c r="E32" s="21"/>
      <c r="F32" s="16" t="s">
        <v>166</v>
      </c>
      <c r="G32" s="6" t="s">
        <v>9</v>
      </c>
      <c r="H32" s="6">
        <v>1</v>
      </c>
      <c r="I32" s="6">
        <v>3</v>
      </c>
      <c r="J32" s="29">
        <f t="shared" si="0"/>
        <v>300</v>
      </c>
      <c r="K32" s="30"/>
      <c r="L32" s="22"/>
    </row>
    <row r="33" spans="1:12" s="15" customFormat="1" ht="49.5" customHeight="1">
      <c r="A33" s="108"/>
      <c r="B33" s="8"/>
      <c r="C33" s="5"/>
      <c r="D33" s="5"/>
      <c r="E33" s="21"/>
      <c r="F33" s="16" t="s">
        <v>167</v>
      </c>
      <c r="G33" s="6" t="s">
        <v>159</v>
      </c>
      <c r="H33" s="6">
        <v>11</v>
      </c>
      <c r="I33" s="6">
        <v>11</v>
      </c>
      <c r="J33" s="29">
        <f t="shared" si="0"/>
        <v>100</v>
      </c>
      <c r="K33" s="30"/>
      <c r="L33" s="22"/>
    </row>
    <row r="34" spans="1:12" s="15" customFormat="1" ht="26.25" customHeight="1">
      <c r="A34" s="108"/>
      <c r="B34" s="8"/>
      <c r="C34" s="5"/>
      <c r="D34" s="5"/>
      <c r="E34" s="21"/>
      <c r="F34" s="16" t="s">
        <v>168</v>
      </c>
      <c r="G34" s="6" t="s">
        <v>159</v>
      </c>
      <c r="H34" s="6">
        <v>2</v>
      </c>
      <c r="I34" s="6">
        <v>2</v>
      </c>
      <c r="J34" s="29">
        <f t="shared" si="0"/>
        <v>100</v>
      </c>
      <c r="K34" s="30"/>
      <c r="L34" s="22"/>
    </row>
    <row r="35" spans="1:12" s="15" customFormat="1" ht="14.25" customHeight="1">
      <c r="A35" s="108"/>
      <c r="B35" s="8"/>
      <c r="C35" s="5"/>
      <c r="D35" s="5"/>
      <c r="E35" s="21"/>
      <c r="F35" s="16" t="s">
        <v>169</v>
      </c>
      <c r="G35" s="6" t="s">
        <v>159</v>
      </c>
      <c r="H35" s="6">
        <v>8</v>
      </c>
      <c r="I35" s="6">
        <v>5</v>
      </c>
      <c r="J35" s="29">
        <f t="shared" si="0"/>
        <v>62.5</v>
      </c>
      <c r="K35" s="30"/>
      <c r="L35" s="22"/>
    </row>
    <row r="36" spans="1:12" s="15" customFormat="1" ht="25.5" customHeight="1">
      <c r="A36" s="108"/>
      <c r="B36" s="8"/>
      <c r="C36" s="5"/>
      <c r="D36" s="5"/>
      <c r="E36" s="21"/>
      <c r="F36" s="54" t="s">
        <v>268</v>
      </c>
      <c r="G36" s="6" t="s">
        <v>159</v>
      </c>
      <c r="H36" s="6">
        <v>3</v>
      </c>
      <c r="I36" s="6">
        <v>3</v>
      </c>
      <c r="J36" s="29">
        <f t="shared" si="0"/>
        <v>100</v>
      </c>
      <c r="K36" s="30"/>
      <c r="L36" s="22"/>
    </row>
    <row r="37" spans="1:12" s="15" customFormat="1" ht="16.5" customHeight="1">
      <c r="A37" s="108"/>
      <c r="B37" s="8"/>
      <c r="C37" s="5"/>
      <c r="D37" s="5"/>
      <c r="E37" s="21"/>
      <c r="F37" s="16" t="s">
        <v>170</v>
      </c>
      <c r="G37" s="6" t="s">
        <v>159</v>
      </c>
      <c r="H37" s="6">
        <v>2</v>
      </c>
      <c r="I37" s="6">
        <v>1</v>
      </c>
      <c r="J37" s="29">
        <f t="shared" si="0"/>
        <v>50</v>
      </c>
      <c r="K37" s="30"/>
      <c r="L37" s="22"/>
    </row>
    <row r="38" spans="1:12" s="15" customFormat="1" ht="51.75" customHeight="1">
      <c r="A38" s="108"/>
      <c r="B38" s="8"/>
      <c r="C38" s="5"/>
      <c r="D38" s="5"/>
      <c r="E38" s="21"/>
      <c r="F38" s="16" t="s">
        <v>234</v>
      </c>
      <c r="G38" s="6" t="s">
        <v>9</v>
      </c>
      <c r="H38" s="6">
        <v>7</v>
      </c>
      <c r="I38" s="6">
        <v>7</v>
      </c>
      <c r="J38" s="29">
        <f t="shared" si="0"/>
        <v>100</v>
      </c>
      <c r="K38" s="30"/>
      <c r="L38" s="22"/>
    </row>
    <row r="39" spans="1:12" s="15" customFormat="1" ht="63" customHeight="1">
      <c r="A39" s="108"/>
      <c r="B39" s="8"/>
      <c r="C39" s="5"/>
      <c r="D39" s="5"/>
      <c r="E39" s="21"/>
      <c r="F39" s="16" t="s">
        <v>235</v>
      </c>
      <c r="G39" s="6" t="s">
        <v>159</v>
      </c>
      <c r="H39" s="6">
        <v>17</v>
      </c>
      <c r="I39" s="6">
        <v>17</v>
      </c>
      <c r="J39" s="29">
        <f t="shared" si="0"/>
        <v>100</v>
      </c>
      <c r="K39" s="30"/>
      <c r="L39" s="22"/>
    </row>
    <row r="40" spans="1:12" s="15" customFormat="1" ht="12">
      <c r="A40" s="108"/>
      <c r="B40" s="8"/>
      <c r="C40" s="5"/>
      <c r="D40" s="5"/>
      <c r="E40" s="21"/>
      <c r="F40" s="16" t="s">
        <v>236</v>
      </c>
      <c r="G40" s="6" t="s">
        <v>1</v>
      </c>
      <c r="H40" s="6">
        <v>1</v>
      </c>
      <c r="I40" s="6">
        <v>0</v>
      </c>
      <c r="J40" s="29">
        <f t="shared" si="0"/>
        <v>0</v>
      </c>
      <c r="K40" s="30"/>
      <c r="L40" s="22"/>
    </row>
    <row r="41" spans="1:12" s="15" customFormat="1" ht="14.25" customHeight="1">
      <c r="A41" s="108"/>
      <c r="B41" s="8"/>
      <c r="C41" s="5"/>
      <c r="D41" s="5"/>
      <c r="E41" s="21"/>
      <c r="F41" s="16" t="s">
        <v>237</v>
      </c>
      <c r="G41" s="6" t="s">
        <v>159</v>
      </c>
      <c r="H41" s="6">
        <v>9</v>
      </c>
      <c r="I41" s="6">
        <v>9</v>
      </c>
      <c r="J41" s="29">
        <f t="shared" si="0"/>
        <v>100</v>
      </c>
      <c r="K41" s="30"/>
      <c r="L41" s="22"/>
    </row>
    <row r="42" spans="1:12" s="15" customFormat="1" ht="15" customHeight="1">
      <c r="A42" s="108"/>
      <c r="B42" s="8"/>
      <c r="C42" s="5"/>
      <c r="D42" s="5"/>
      <c r="E42" s="21"/>
      <c r="F42" s="16" t="s">
        <v>238</v>
      </c>
      <c r="G42" s="6" t="s">
        <v>159</v>
      </c>
      <c r="H42" s="6">
        <v>4</v>
      </c>
      <c r="I42" s="6">
        <v>4</v>
      </c>
      <c r="J42" s="29">
        <f t="shared" si="0"/>
        <v>100</v>
      </c>
      <c r="K42" s="30"/>
      <c r="L42" s="22"/>
    </row>
    <row r="43" spans="1:12" s="15" customFormat="1" ht="27" customHeight="1">
      <c r="A43" s="108"/>
      <c r="B43" s="8"/>
      <c r="C43" s="5"/>
      <c r="D43" s="5"/>
      <c r="E43" s="21"/>
      <c r="F43" s="16" t="s">
        <v>239</v>
      </c>
      <c r="G43" s="6" t="s">
        <v>159</v>
      </c>
      <c r="H43" s="6">
        <v>2</v>
      </c>
      <c r="I43" s="6">
        <v>2</v>
      </c>
      <c r="J43" s="29">
        <f t="shared" si="0"/>
        <v>100</v>
      </c>
      <c r="K43" s="30"/>
      <c r="L43" s="22"/>
    </row>
    <row r="44" spans="1:12" s="15" customFormat="1" ht="15" customHeight="1">
      <c r="A44" s="108"/>
      <c r="B44" s="8"/>
      <c r="C44" s="5"/>
      <c r="D44" s="5"/>
      <c r="E44" s="21"/>
      <c r="F44" s="16" t="s">
        <v>240</v>
      </c>
      <c r="G44" s="6" t="s">
        <v>159</v>
      </c>
      <c r="H44" s="6">
        <v>1</v>
      </c>
      <c r="I44" s="6">
        <v>1</v>
      </c>
      <c r="J44" s="29">
        <f t="shared" si="0"/>
        <v>100</v>
      </c>
      <c r="K44" s="30"/>
      <c r="L44" s="22"/>
    </row>
    <row r="45" spans="1:12" s="15" customFormat="1" ht="25.5" customHeight="1">
      <c r="A45" s="108"/>
      <c r="B45" s="8"/>
      <c r="C45" s="5"/>
      <c r="D45" s="5"/>
      <c r="E45" s="21"/>
      <c r="F45" s="16" t="s">
        <v>241</v>
      </c>
      <c r="G45" s="6" t="s">
        <v>159</v>
      </c>
      <c r="H45" s="6">
        <v>6</v>
      </c>
      <c r="I45" s="6">
        <v>8</v>
      </c>
      <c r="J45" s="29">
        <f t="shared" si="0"/>
        <v>133.33333333333331</v>
      </c>
      <c r="K45" s="30"/>
      <c r="L45" s="22"/>
    </row>
    <row r="46" spans="1:12" s="15" customFormat="1" ht="14.25" customHeight="1">
      <c r="A46" s="108"/>
      <c r="B46" s="8"/>
      <c r="C46" s="5"/>
      <c r="D46" s="5"/>
      <c r="E46" s="21"/>
      <c r="F46" s="16" t="s">
        <v>242</v>
      </c>
      <c r="G46" s="6" t="s">
        <v>159</v>
      </c>
      <c r="H46" s="6">
        <v>2</v>
      </c>
      <c r="I46" s="6">
        <v>1</v>
      </c>
      <c r="J46" s="29">
        <f t="shared" si="0"/>
        <v>50</v>
      </c>
      <c r="K46" s="30"/>
      <c r="L46" s="22"/>
    </row>
    <row r="47" spans="1:12" s="15" customFormat="1" ht="15" customHeight="1">
      <c r="A47" s="108"/>
      <c r="B47" s="8"/>
      <c r="C47" s="5"/>
      <c r="D47" s="5"/>
      <c r="E47" s="21"/>
      <c r="F47" s="16" t="s">
        <v>243</v>
      </c>
      <c r="G47" s="6" t="s">
        <v>159</v>
      </c>
      <c r="H47" s="6">
        <v>1</v>
      </c>
      <c r="I47" s="6">
        <v>1</v>
      </c>
      <c r="J47" s="29">
        <f t="shared" si="0"/>
        <v>100</v>
      </c>
      <c r="K47" s="30"/>
      <c r="L47" s="22"/>
    </row>
    <row r="48" spans="1:12" s="15" customFormat="1" ht="27" customHeight="1">
      <c r="A48" s="108"/>
      <c r="B48" s="8"/>
      <c r="C48" s="5"/>
      <c r="D48" s="5"/>
      <c r="E48" s="21"/>
      <c r="F48" s="16" t="s">
        <v>244</v>
      </c>
      <c r="G48" s="6" t="s">
        <v>171</v>
      </c>
      <c r="H48" s="6">
        <v>1</v>
      </c>
      <c r="I48" s="6">
        <v>1</v>
      </c>
      <c r="J48" s="29">
        <f t="shared" si="0"/>
        <v>100</v>
      </c>
      <c r="K48" s="30"/>
      <c r="L48" s="22"/>
    </row>
    <row r="49" spans="1:12" s="15" customFormat="1" ht="14.25" customHeight="1">
      <c r="A49" s="108"/>
      <c r="B49" s="8"/>
      <c r="C49" s="5"/>
      <c r="D49" s="5"/>
      <c r="E49" s="21"/>
      <c r="F49" s="16" t="s">
        <v>245</v>
      </c>
      <c r="G49" s="6" t="s">
        <v>159</v>
      </c>
      <c r="H49" s="6">
        <v>2</v>
      </c>
      <c r="I49" s="6">
        <v>2</v>
      </c>
      <c r="J49" s="29">
        <f t="shared" si="0"/>
        <v>100</v>
      </c>
      <c r="K49" s="30"/>
      <c r="L49" s="22"/>
    </row>
    <row r="50" spans="1:12" s="15" customFormat="1" ht="15" customHeight="1">
      <c r="A50" s="108"/>
      <c r="B50" s="8"/>
      <c r="C50" s="5"/>
      <c r="D50" s="5"/>
      <c r="E50" s="21"/>
      <c r="F50" s="16" t="s">
        <v>246</v>
      </c>
      <c r="G50" s="6" t="s">
        <v>159</v>
      </c>
      <c r="H50" s="6">
        <v>5</v>
      </c>
      <c r="I50" s="6">
        <v>5</v>
      </c>
      <c r="J50" s="29">
        <f t="shared" si="0"/>
        <v>100</v>
      </c>
      <c r="K50" s="30"/>
      <c r="L50" s="22"/>
    </row>
    <row r="51" spans="1:12" s="15" customFormat="1" ht="25.5" customHeight="1">
      <c r="A51" s="108"/>
      <c r="B51" s="64"/>
      <c r="C51" s="65"/>
      <c r="D51" s="65"/>
      <c r="E51" s="66"/>
      <c r="F51" s="16" t="s">
        <v>247</v>
      </c>
      <c r="G51" s="33" t="s">
        <v>159</v>
      </c>
      <c r="H51" s="33">
        <v>2</v>
      </c>
      <c r="I51" s="33">
        <v>2</v>
      </c>
      <c r="J51" s="34">
        <f t="shared" si="0"/>
        <v>100</v>
      </c>
      <c r="K51" s="35"/>
      <c r="L51" s="36"/>
    </row>
    <row r="52" spans="1:12" s="15" customFormat="1" ht="14.25" customHeight="1">
      <c r="A52" s="109"/>
      <c r="B52" s="64"/>
      <c r="C52" s="65"/>
      <c r="D52" s="65"/>
      <c r="E52" s="66"/>
      <c r="F52" s="51" t="s">
        <v>248</v>
      </c>
      <c r="G52" s="33" t="s">
        <v>9</v>
      </c>
      <c r="H52" s="33">
        <v>1</v>
      </c>
      <c r="I52" s="33">
        <v>1</v>
      </c>
      <c r="J52" s="34">
        <f t="shared" si="0"/>
        <v>100</v>
      </c>
      <c r="K52" s="35"/>
      <c r="L52" s="36"/>
    </row>
    <row r="53" spans="1:12" ht="19.5" customHeight="1">
      <c r="A53" s="112" t="s">
        <v>34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4"/>
    </row>
    <row r="54" spans="1:13" ht="18.75" customHeight="1">
      <c r="A54" s="107" t="s">
        <v>123</v>
      </c>
      <c r="B54" s="7" t="s">
        <v>3</v>
      </c>
      <c r="C54" s="17">
        <f>SUM(C55:C58)</f>
        <v>13363.81</v>
      </c>
      <c r="D54" s="17">
        <f>SUM(D55:D58)</f>
        <v>13360.77</v>
      </c>
      <c r="E54" s="19">
        <f>D54/C54*100</f>
        <v>99.97725199624958</v>
      </c>
      <c r="F54" s="7" t="s">
        <v>3</v>
      </c>
      <c r="G54" s="9"/>
      <c r="H54" s="11"/>
      <c r="I54" s="10"/>
      <c r="J54" s="7">
        <f>(J55+J56)/2</f>
        <v>100</v>
      </c>
      <c r="K54" s="4">
        <f>J54/E54</f>
        <v>1.0002275317964457</v>
      </c>
      <c r="L54" s="9" t="s">
        <v>5</v>
      </c>
      <c r="M54" s="1"/>
    </row>
    <row r="55" spans="1:13" ht="31.5" customHeight="1">
      <c r="A55" s="108"/>
      <c r="B55" s="8" t="s">
        <v>23</v>
      </c>
      <c r="C55" s="5">
        <v>1801.37</v>
      </c>
      <c r="D55" s="5">
        <v>1798.33</v>
      </c>
      <c r="E55" s="19">
        <f>D55/C55*100</f>
        <v>99.83123955655974</v>
      </c>
      <c r="F55" s="16" t="s">
        <v>225</v>
      </c>
      <c r="G55" s="8" t="s">
        <v>211</v>
      </c>
      <c r="H55" s="8">
        <v>34880.37</v>
      </c>
      <c r="I55" s="8">
        <v>34880.37</v>
      </c>
      <c r="J55" s="5">
        <f>I55/H55*100</f>
        <v>100</v>
      </c>
      <c r="K55" s="8"/>
      <c r="L55" s="6"/>
      <c r="M55" s="1"/>
    </row>
    <row r="56" spans="1:13" ht="24">
      <c r="A56" s="48"/>
      <c r="B56" s="8" t="s">
        <v>12</v>
      </c>
      <c r="C56" s="5">
        <v>4526.84</v>
      </c>
      <c r="D56" s="5">
        <v>4526.84</v>
      </c>
      <c r="E56" s="19">
        <f>D56/C56*100</f>
        <v>100</v>
      </c>
      <c r="F56" s="16" t="s">
        <v>226</v>
      </c>
      <c r="G56" s="8" t="s">
        <v>1</v>
      </c>
      <c r="H56" s="8">
        <v>14</v>
      </c>
      <c r="I56" s="8">
        <v>14</v>
      </c>
      <c r="J56" s="5">
        <f>I56/H56*100</f>
        <v>100</v>
      </c>
      <c r="K56" s="8"/>
      <c r="L56" s="6"/>
      <c r="M56" s="1"/>
    </row>
    <row r="57" spans="1:13" ht="60.75" customHeight="1">
      <c r="A57" s="48"/>
      <c r="B57" s="6" t="s">
        <v>209</v>
      </c>
      <c r="C57" s="5">
        <v>5150.96</v>
      </c>
      <c r="D57" s="5">
        <v>5150.96</v>
      </c>
      <c r="E57" s="19">
        <f>D57/C57*100</f>
        <v>100</v>
      </c>
      <c r="F57" s="6"/>
      <c r="G57" s="8"/>
      <c r="H57" s="8"/>
      <c r="I57" s="8"/>
      <c r="J57" s="5"/>
      <c r="K57" s="8"/>
      <c r="L57" s="6"/>
      <c r="M57" s="1"/>
    </row>
    <row r="58" spans="1:13" ht="29.25" customHeight="1">
      <c r="A58" s="48"/>
      <c r="B58" s="6" t="s">
        <v>210</v>
      </c>
      <c r="C58" s="5">
        <v>1884.64</v>
      </c>
      <c r="D58" s="5">
        <v>1884.64</v>
      </c>
      <c r="E58" s="19">
        <f>D58/C58*100</f>
        <v>100</v>
      </c>
      <c r="F58" s="6"/>
      <c r="G58" s="8"/>
      <c r="H58" s="8"/>
      <c r="I58" s="8"/>
      <c r="J58" s="5"/>
      <c r="K58" s="8"/>
      <c r="L58" s="6"/>
      <c r="M58" s="1"/>
    </row>
    <row r="59" spans="1:12" s="2" customFormat="1" ht="19.5" customHeight="1">
      <c r="A59" s="107" t="s">
        <v>151</v>
      </c>
      <c r="B59" s="7" t="s">
        <v>3</v>
      </c>
      <c r="C59" s="17">
        <f>C60</f>
        <v>6837.152</v>
      </c>
      <c r="D59" s="17">
        <f>D60</f>
        <v>6170.48</v>
      </c>
      <c r="E59" s="17">
        <f>+D59/C59*100</f>
        <v>90.24927338166535</v>
      </c>
      <c r="F59" s="7" t="s">
        <v>3</v>
      </c>
      <c r="G59" s="9"/>
      <c r="H59" s="11"/>
      <c r="I59" s="10"/>
      <c r="J59" s="7">
        <f>SUM(J60:J61)/2</f>
        <v>100</v>
      </c>
      <c r="K59" s="4">
        <f>J59/E59</f>
        <v>1.1080421620360166</v>
      </c>
      <c r="L59" s="9" t="s">
        <v>5</v>
      </c>
    </row>
    <row r="60" spans="1:12" s="2" customFormat="1" ht="26.25" customHeight="1">
      <c r="A60" s="108"/>
      <c r="B60" s="8" t="s">
        <v>23</v>
      </c>
      <c r="C60" s="5">
        <v>6837.152</v>
      </c>
      <c r="D60" s="5">
        <v>6170.48</v>
      </c>
      <c r="E60" s="5">
        <f>D60/C60*100</f>
        <v>90.24927338166535</v>
      </c>
      <c r="F60" s="16" t="s">
        <v>262</v>
      </c>
      <c r="G60" s="8" t="s">
        <v>6</v>
      </c>
      <c r="H60" s="8">
        <v>85.84</v>
      </c>
      <c r="I60" s="8">
        <v>85.84</v>
      </c>
      <c r="J60" s="5">
        <f>(I60/H60)*100</f>
        <v>100</v>
      </c>
      <c r="K60" s="8"/>
      <c r="L60" s="6"/>
    </row>
    <row r="61" spans="1:12" s="2" customFormat="1" ht="26.25" customHeight="1">
      <c r="A61" s="109"/>
      <c r="B61" s="8"/>
      <c r="C61" s="5"/>
      <c r="D61" s="5"/>
      <c r="E61" s="5"/>
      <c r="F61" s="52" t="s">
        <v>263</v>
      </c>
      <c r="G61" s="6" t="s">
        <v>9</v>
      </c>
      <c r="H61" s="53">
        <v>3</v>
      </c>
      <c r="I61" s="8">
        <v>3</v>
      </c>
      <c r="J61" s="5">
        <f>(I61/H61)*100</f>
        <v>100</v>
      </c>
      <c r="K61" s="8"/>
      <c r="L61" s="6"/>
    </row>
    <row r="62" spans="1:12" s="2" customFormat="1" ht="18" customHeight="1">
      <c r="A62" s="107" t="s">
        <v>267</v>
      </c>
      <c r="B62" s="7" t="s">
        <v>3</v>
      </c>
      <c r="C62" s="39">
        <f>C63+C64</f>
        <v>5383.155000000001</v>
      </c>
      <c r="D62" s="39">
        <f>D63+D64</f>
        <v>5383.155000000001</v>
      </c>
      <c r="E62" s="17">
        <f>+D62/C62*100</f>
        <v>100</v>
      </c>
      <c r="F62" s="7" t="s">
        <v>3</v>
      </c>
      <c r="G62" s="9"/>
      <c r="H62" s="11"/>
      <c r="I62" s="10"/>
      <c r="J62" s="7">
        <f>(J63+J64+J65+J66)/4</f>
        <v>48.6236802413273</v>
      </c>
      <c r="K62" s="19">
        <f>J62/E62</f>
        <v>0.486236802413273</v>
      </c>
      <c r="L62" s="6" t="s">
        <v>2</v>
      </c>
    </row>
    <row r="63" spans="1:12" s="2" customFormat="1" ht="27.75" customHeight="1">
      <c r="A63" s="108"/>
      <c r="B63" s="8" t="s">
        <v>23</v>
      </c>
      <c r="C63" s="5">
        <v>1615.145</v>
      </c>
      <c r="D63" s="5">
        <v>1615.145</v>
      </c>
      <c r="E63" s="17">
        <f>+D63/C63*100</f>
        <v>100</v>
      </c>
      <c r="F63" s="12" t="s">
        <v>40</v>
      </c>
      <c r="G63" s="8" t="s">
        <v>0</v>
      </c>
      <c r="H63" s="8">
        <v>102</v>
      </c>
      <c r="I63" s="8">
        <v>99</v>
      </c>
      <c r="J63" s="5">
        <f>I63/H63*100</f>
        <v>97.05882352941177</v>
      </c>
      <c r="K63" s="8"/>
      <c r="L63" s="6"/>
    </row>
    <row r="64" spans="1:12" s="2" customFormat="1" ht="24" customHeight="1">
      <c r="A64" s="108"/>
      <c r="B64" s="8" t="s">
        <v>11</v>
      </c>
      <c r="C64" s="5">
        <v>3768.01</v>
      </c>
      <c r="D64" s="5">
        <v>3768.01</v>
      </c>
      <c r="E64" s="17">
        <f>+D64/C64*100</f>
        <v>100</v>
      </c>
      <c r="F64" s="12" t="s">
        <v>41</v>
      </c>
      <c r="G64" s="8" t="s">
        <v>1</v>
      </c>
      <c r="H64" s="8">
        <v>39</v>
      </c>
      <c r="I64" s="8">
        <v>38</v>
      </c>
      <c r="J64" s="5">
        <f>I64/H64*100</f>
        <v>97.43589743589743</v>
      </c>
      <c r="K64" s="8"/>
      <c r="L64" s="6"/>
    </row>
    <row r="65" spans="1:12" s="2" customFormat="1" ht="24" customHeight="1">
      <c r="A65" s="108"/>
      <c r="B65" s="8"/>
      <c r="C65" s="5"/>
      <c r="D65" s="5"/>
      <c r="E65" s="5"/>
      <c r="F65" s="12" t="s">
        <v>42</v>
      </c>
      <c r="G65" s="8" t="s">
        <v>1</v>
      </c>
      <c r="H65" s="8">
        <v>7</v>
      </c>
      <c r="I65" s="8">
        <v>0</v>
      </c>
      <c r="J65" s="5">
        <f>I65/H65*100</f>
        <v>0</v>
      </c>
      <c r="K65" s="122" t="s">
        <v>278</v>
      </c>
      <c r="L65" s="123"/>
    </row>
    <row r="66" spans="1:12" s="2" customFormat="1" ht="129" customHeight="1">
      <c r="A66" s="109"/>
      <c r="B66" s="37"/>
      <c r="C66" s="8"/>
      <c r="D66" s="8"/>
      <c r="E66" s="38"/>
      <c r="F66" s="12" t="s">
        <v>43</v>
      </c>
      <c r="G66" s="8" t="s">
        <v>44</v>
      </c>
      <c r="H66" s="8">
        <v>1738.1</v>
      </c>
      <c r="I66" s="8">
        <v>0</v>
      </c>
      <c r="J66" s="5">
        <f>I66/H66*100</f>
        <v>0</v>
      </c>
      <c r="K66" s="124"/>
      <c r="L66" s="125"/>
    </row>
    <row r="67" spans="1:12" s="2" customFormat="1" ht="19.5" customHeight="1">
      <c r="A67" s="107" t="s">
        <v>124</v>
      </c>
      <c r="B67" s="7" t="s">
        <v>3</v>
      </c>
      <c r="C67" s="39">
        <f>C68+C69</f>
        <v>15076.42</v>
      </c>
      <c r="D67" s="39">
        <f>D68+D69</f>
        <v>15028.92</v>
      </c>
      <c r="E67" s="17">
        <f>+D67/C67*100</f>
        <v>99.68493846682436</v>
      </c>
      <c r="F67" s="7" t="s">
        <v>3</v>
      </c>
      <c r="G67" s="9"/>
      <c r="H67" s="11"/>
      <c r="I67" s="10"/>
      <c r="J67" s="7">
        <f>(J68+J69+J70+J71+J72)/5</f>
        <v>101.08735790072566</v>
      </c>
      <c r="K67" s="4">
        <f>J67/E67</f>
        <v>1.0140685188301344</v>
      </c>
      <c r="L67" s="9" t="s">
        <v>5</v>
      </c>
    </row>
    <row r="68" spans="1:12" s="2" customFormat="1" ht="17.25" customHeight="1">
      <c r="A68" s="108"/>
      <c r="B68" s="8" t="s">
        <v>23</v>
      </c>
      <c r="C68" s="5">
        <v>15076.42</v>
      </c>
      <c r="D68" s="5">
        <v>15028.92</v>
      </c>
      <c r="E68" s="5">
        <f>D68/C68*100</f>
        <v>99.68493846682436</v>
      </c>
      <c r="F68" s="51" t="s">
        <v>158</v>
      </c>
      <c r="G68" s="8" t="s">
        <v>9</v>
      </c>
      <c r="H68" s="8">
        <v>19</v>
      </c>
      <c r="I68" s="8">
        <v>19</v>
      </c>
      <c r="J68" s="5">
        <f aca="true" t="shared" si="1" ref="J68:J74">I68/H68*100</f>
        <v>100</v>
      </c>
      <c r="K68" s="8"/>
      <c r="L68" s="6"/>
    </row>
    <row r="69" spans="1:12" s="2" customFormat="1" ht="26.25" customHeight="1">
      <c r="A69" s="108"/>
      <c r="B69" s="8"/>
      <c r="C69" s="5"/>
      <c r="D69" s="5"/>
      <c r="E69" s="5"/>
      <c r="F69" s="16" t="s">
        <v>160</v>
      </c>
      <c r="G69" s="8" t="s">
        <v>159</v>
      </c>
      <c r="H69" s="8">
        <v>1</v>
      </c>
      <c r="I69" s="8">
        <v>1</v>
      </c>
      <c r="J69" s="5">
        <f t="shared" si="1"/>
        <v>100</v>
      </c>
      <c r="K69" s="8"/>
      <c r="L69" s="6"/>
    </row>
    <row r="70" spans="1:12" s="2" customFormat="1" ht="18.75" customHeight="1">
      <c r="A70" s="108"/>
      <c r="B70" s="8"/>
      <c r="C70" s="5"/>
      <c r="D70" s="5"/>
      <c r="E70" s="5"/>
      <c r="F70" s="16" t="s">
        <v>162</v>
      </c>
      <c r="G70" s="8" t="s">
        <v>161</v>
      </c>
      <c r="H70" s="8">
        <v>716.845</v>
      </c>
      <c r="I70" s="8">
        <v>716.845</v>
      </c>
      <c r="J70" s="5">
        <f t="shared" si="1"/>
        <v>100</v>
      </c>
      <c r="K70" s="8"/>
      <c r="L70" s="6"/>
    </row>
    <row r="71" spans="1:12" s="2" customFormat="1" ht="18.75" customHeight="1">
      <c r="A71" s="108"/>
      <c r="B71" s="37"/>
      <c r="C71" s="8"/>
      <c r="D71" s="8"/>
      <c r="E71" s="38"/>
      <c r="F71" s="16" t="s">
        <v>163</v>
      </c>
      <c r="G71" s="8" t="s">
        <v>161</v>
      </c>
      <c r="H71" s="8">
        <v>8313.73</v>
      </c>
      <c r="I71" s="8">
        <v>8765.73</v>
      </c>
      <c r="J71" s="5">
        <f t="shared" si="1"/>
        <v>105.43678950362833</v>
      </c>
      <c r="K71" s="8"/>
      <c r="L71" s="6"/>
    </row>
    <row r="72" spans="1:13" s="2" customFormat="1" ht="18.75" customHeight="1">
      <c r="A72" s="108"/>
      <c r="B72" s="37"/>
      <c r="C72" s="8"/>
      <c r="D72" s="8"/>
      <c r="E72" s="38"/>
      <c r="F72" s="16" t="s">
        <v>266</v>
      </c>
      <c r="G72" s="8" t="s">
        <v>164</v>
      </c>
      <c r="H72" s="8">
        <v>0.635</v>
      </c>
      <c r="I72" s="8">
        <v>0.635</v>
      </c>
      <c r="J72" s="5">
        <f t="shared" si="1"/>
        <v>100</v>
      </c>
      <c r="K72" s="8"/>
      <c r="L72" s="6"/>
      <c r="M72" s="46"/>
    </row>
    <row r="73" spans="1:13" s="2" customFormat="1" ht="38.25" customHeight="1">
      <c r="A73" s="108"/>
      <c r="B73" s="37"/>
      <c r="C73" s="8"/>
      <c r="D73" s="8"/>
      <c r="E73" s="38"/>
      <c r="F73" s="16" t="s">
        <v>264</v>
      </c>
      <c r="G73" s="8" t="s">
        <v>164</v>
      </c>
      <c r="H73" s="8">
        <v>54.47</v>
      </c>
      <c r="I73" s="8">
        <v>0</v>
      </c>
      <c r="J73" s="5">
        <f t="shared" si="1"/>
        <v>0</v>
      </c>
      <c r="K73" s="8"/>
      <c r="L73" s="102" t="s">
        <v>277</v>
      </c>
      <c r="M73" s="101"/>
    </row>
    <row r="74" spans="1:13" s="2" customFormat="1" ht="36.75" customHeight="1">
      <c r="A74" s="108"/>
      <c r="B74" s="37"/>
      <c r="C74" s="8"/>
      <c r="D74" s="8"/>
      <c r="E74" s="38"/>
      <c r="F74" s="16" t="s">
        <v>265</v>
      </c>
      <c r="G74" s="8" t="s">
        <v>6</v>
      </c>
      <c r="H74" s="8">
        <v>37.27</v>
      </c>
      <c r="I74" s="8">
        <v>0</v>
      </c>
      <c r="J74" s="5">
        <f t="shared" si="1"/>
        <v>0</v>
      </c>
      <c r="K74" s="8"/>
      <c r="L74" s="103"/>
      <c r="M74" s="101"/>
    </row>
    <row r="75" spans="1:13" s="2" customFormat="1" ht="17.25" customHeight="1">
      <c r="A75" s="104" t="s">
        <v>144</v>
      </c>
      <c r="B75" s="7" t="s">
        <v>3</v>
      </c>
      <c r="C75" s="17">
        <f>SUM(C76:C79)</f>
        <v>35913.348999999995</v>
      </c>
      <c r="D75" s="17">
        <f>SUM(D76:D79)</f>
        <v>32998.371</v>
      </c>
      <c r="E75" s="17">
        <f>D75/C75*100</f>
        <v>91.88330222280301</v>
      </c>
      <c r="F75" s="7" t="s">
        <v>3</v>
      </c>
      <c r="G75" s="9"/>
      <c r="H75" s="11"/>
      <c r="I75" s="10"/>
      <c r="J75" s="7">
        <f>SUM(J76:J80)/5</f>
        <v>100</v>
      </c>
      <c r="K75" s="4">
        <f>J75/E75</f>
        <v>1.0883370273035597</v>
      </c>
      <c r="L75" s="9" t="s">
        <v>31</v>
      </c>
      <c r="M75" s="46"/>
    </row>
    <row r="76" spans="1:12" s="2" customFormat="1" ht="25.5" customHeight="1">
      <c r="A76" s="115"/>
      <c r="B76" s="5" t="s">
        <v>23</v>
      </c>
      <c r="C76" s="5">
        <v>11206.05</v>
      </c>
      <c r="D76" s="5">
        <v>9209.145</v>
      </c>
      <c r="E76" s="17">
        <f>D76/C76*100</f>
        <v>82.18011699037574</v>
      </c>
      <c r="F76" s="54" t="s">
        <v>255</v>
      </c>
      <c r="G76" s="6" t="s">
        <v>257</v>
      </c>
      <c r="H76" s="8" t="s">
        <v>258</v>
      </c>
      <c r="I76" s="8" t="s">
        <v>258</v>
      </c>
      <c r="J76" s="5">
        <v>100</v>
      </c>
      <c r="K76" s="8"/>
      <c r="L76" s="6"/>
    </row>
    <row r="77" spans="1:12" s="2" customFormat="1" ht="24.75" customHeight="1">
      <c r="A77" s="115"/>
      <c r="B77" s="5" t="s">
        <v>12</v>
      </c>
      <c r="C77" s="5">
        <v>22741.21</v>
      </c>
      <c r="D77" s="5">
        <v>21823.14</v>
      </c>
      <c r="E77" s="17">
        <f>D77/C77*100</f>
        <v>95.96296766970623</v>
      </c>
      <c r="F77" s="16" t="s">
        <v>256</v>
      </c>
      <c r="G77" s="8" t="s">
        <v>164</v>
      </c>
      <c r="H77" s="8">
        <v>8.697</v>
      </c>
      <c r="I77" s="8">
        <v>8.697</v>
      </c>
      <c r="J77" s="5">
        <f>(I77/H77)*100</f>
        <v>100</v>
      </c>
      <c r="K77" s="8"/>
      <c r="L77" s="6"/>
    </row>
    <row r="78" spans="1:12" s="2" customFormat="1" ht="26.25" customHeight="1">
      <c r="A78" s="115"/>
      <c r="B78" s="5" t="s">
        <v>11</v>
      </c>
      <c r="C78" s="5">
        <v>266.679</v>
      </c>
      <c r="D78" s="5">
        <v>266.679</v>
      </c>
      <c r="E78" s="17">
        <f>D78/C78*100</f>
        <v>100</v>
      </c>
      <c r="F78" s="16" t="s">
        <v>259</v>
      </c>
      <c r="G78" s="8" t="s">
        <v>1</v>
      </c>
      <c r="H78" s="8">
        <v>305</v>
      </c>
      <c r="I78" s="8">
        <v>305</v>
      </c>
      <c r="J78" s="5">
        <f>(I78/H78)*100</f>
        <v>100</v>
      </c>
      <c r="K78" s="8"/>
      <c r="L78" s="6"/>
    </row>
    <row r="79" spans="1:12" s="2" customFormat="1" ht="18.75" customHeight="1">
      <c r="A79" s="115"/>
      <c r="B79" s="5" t="s">
        <v>254</v>
      </c>
      <c r="C79" s="5">
        <v>1699.41</v>
      </c>
      <c r="D79" s="5">
        <v>1699.407</v>
      </c>
      <c r="E79" s="17">
        <f>D79/C79*100</f>
        <v>99.99982346814483</v>
      </c>
      <c r="F79" s="16" t="s">
        <v>260</v>
      </c>
      <c r="G79" s="8" t="s">
        <v>6</v>
      </c>
      <c r="H79" s="8">
        <v>64.5</v>
      </c>
      <c r="I79" s="8">
        <v>64.5</v>
      </c>
      <c r="J79" s="5">
        <f>(I79/H79)*100</f>
        <v>100</v>
      </c>
      <c r="K79" s="8"/>
      <c r="L79" s="6"/>
    </row>
    <row r="80" spans="1:12" s="2" customFormat="1" ht="38.25" customHeight="1">
      <c r="A80" s="115"/>
      <c r="B80" s="37"/>
      <c r="C80" s="5"/>
      <c r="D80" s="5"/>
      <c r="E80" s="38"/>
      <c r="F80" s="16" t="s">
        <v>261</v>
      </c>
      <c r="G80" s="8" t="s">
        <v>1</v>
      </c>
      <c r="H80" s="8">
        <v>1</v>
      </c>
      <c r="I80" s="8">
        <v>1</v>
      </c>
      <c r="J80" s="5">
        <f>(I80/H80)*100</f>
        <v>100</v>
      </c>
      <c r="K80" s="8"/>
      <c r="L80" s="6"/>
    </row>
    <row r="81" spans="1:12" s="2" customFormat="1" ht="54" customHeight="1">
      <c r="A81" s="47" t="s">
        <v>274</v>
      </c>
      <c r="B81" s="7" t="s">
        <v>3</v>
      </c>
      <c r="C81" s="17">
        <f>C82+C83</f>
        <v>32247.74</v>
      </c>
      <c r="D81" s="17">
        <f>D82+D83</f>
        <v>29518.3</v>
      </c>
      <c r="E81" s="17">
        <f>D81/C81*100</f>
        <v>91.53602702080828</v>
      </c>
      <c r="F81" s="7" t="s">
        <v>3</v>
      </c>
      <c r="G81" s="8"/>
      <c r="H81" s="8"/>
      <c r="I81" s="8"/>
      <c r="J81" s="7">
        <f>SUM(J82:J93)/5</f>
        <v>140</v>
      </c>
      <c r="K81" s="4">
        <f>J81/E81</f>
        <v>1.5294524413668809</v>
      </c>
      <c r="L81" s="9" t="s">
        <v>31</v>
      </c>
    </row>
    <row r="82" spans="1:12" s="2" customFormat="1" ht="28.5" customHeight="1">
      <c r="A82" s="67"/>
      <c r="B82" s="5" t="s">
        <v>23</v>
      </c>
      <c r="C82" s="8">
        <v>9762.75</v>
      </c>
      <c r="D82" s="8">
        <v>7951.38</v>
      </c>
      <c r="E82" s="20">
        <f>D82/C82*100</f>
        <v>81.4461089344703</v>
      </c>
      <c r="F82" s="97" t="s">
        <v>269</v>
      </c>
      <c r="G82" s="8" t="s">
        <v>164</v>
      </c>
      <c r="H82" s="8">
        <v>8.697</v>
      </c>
      <c r="I82" s="8">
        <v>8.697</v>
      </c>
      <c r="J82" s="5">
        <f>(I82/H82)*100</f>
        <v>100</v>
      </c>
      <c r="K82" s="8"/>
      <c r="L82" s="6"/>
    </row>
    <row r="83" spans="1:12" s="2" customFormat="1" ht="28.5" customHeight="1">
      <c r="A83" s="67"/>
      <c r="B83" s="5" t="s">
        <v>12</v>
      </c>
      <c r="C83" s="8">
        <v>22484.99</v>
      </c>
      <c r="D83" s="8">
        <v>21566.92</v>
      </c>
      <c r="E83" s="20">
        <f>D83/C83*100</f>
        <v>95.91696505090728</v>
      </c>
      <c r="F83" s="16" t="s">
        <v>270</v>
      </c>
      <c r="G83" s="8" t="s">
        <v>1</v>
      </c>
      <c r="H83" s="8">
        <v>305</v>
      </c>
      <c r="I83" s="8">
        <v>305</v>
      </c>
      <c r="J83" s="5">
        <f>(I83/H83)*100</f>
        <v>100</v>
      </c>
      <c r="K83" s="8"/>
      <c r="L83" s="6"/>
    </row>
    <row r="84" spans="1:12" s="2" customFormat="1" ht="16.5" customHeight="1">
      <c r="A84" s="67"/>
      <c r="B84" s="37"/>
      <c r="C84" s="8"/>
      <c r="D84" s="8"/>
      <c r="E84" s="38"/>
      <c r="F84" s="16" t="s">
        <v>271</v>
      </c>
      <c r="G84" s="8" t="s">
        <v>6</v>
      </c>
      <c r="H84" s="8">
        <v>64.5</v>
      </c>
      <c r="I84" s="8">
        <v>64.5</v>
      </c>
      <c r="J84" s="5">
        <f>(I84/H84)*100</f>
        <v>100</v>
      </c>
      <c r="K84" s="8"/>
      <c r="L84" s="6"/>
    </row>
    <row r="85" spans="1:12" s="2" customFormat="1" ht="16.5" customHeight="1">
      <c r="A85" s="107" t="s">
        <v>272</v>
      </c>
      <c r="B85" s="7" t="s">
        <v>3</v>
      </c>
      <c r="C85" s="17">
        <f>SUM(C86:C89)</f>
        <v>2522.309</v>
      </c>
      <c r="D85" s="17">
        <f>SUM(D86:D89)</f>
        <v>2431.466</v>
      </c>
      <c r="E85" s="17">
        <f>D85/C85*100</f>
        <v>96.39841906760827</v>
      </c>
      <c r="F85" s="7" t="s">
        <v>3</v>
      </c>
      <c r="G85" s="8"/>
      <c r="H85" s="8"/>
      <c r="I85" s="8"/>
      <c r="J85" s="7">
        <f>J86/1</f>
        <v>100</v>
      </c>
      <c r="K85" s="4">
        <f>J85/E85</f>
        <v>1.0373614107702926</v>
      </c>
      <c r="L85" s="9" t="s">
        <v>31</v>
      </c>
    </row>
    <row r="86" spans="1:12" s="2" customFormat="1" ht="62.25" customHeight="1">
      <c r="A86" s="109"/>
      <c r="B86" s="5" t="s">
        <v>23</v>
      </c>
      <c r="C86" s="5">
        <v>300</v>
      </c>
      <c r="D86" s="5">
        <v>209.16</v>
      </c>
      <c r="E86" s="20">
        <f>+D86/C86*100</f>
        <v>69.72</v>
      </c>
      <c r="F86" s="16" t="s">
        <v>275</v>
      </c>
      <c r="G86" s="8" t="s">
        <v>1</v>
      </c>
      <c r="H86" s="8">
        <v>1</v>
      </c>
      <c r="I86" s="8">
        <v>1</v>
      </c>
      <c r="J86" s="5">
        <f>(I86/H86)*100</f>
        <v>100</v>
      </c>
      <c r="K86" s="8"/>
      <c r="L86" s="6"/>
    </row>
    <row r="87" spans="1:12" s="2" customFormat="1" ht="15.75" customHeight="1">
      <c r="A87" s="99"/>
      <c r="B87" s="5" t="s">
        <v>12</v>
      </c>
      <c r="C87" s="5">
        <v>256.22</v>
      </c>
      <c r="D87" s="5">
        <v>256.22</v>
      </c>
      <c r="E87" s="20">
        <f>+D87/C87*100</f>
        <v>100</v>
      </c>
      <c r="F87" s="16"/>
      <c r="G87" s="8"/>
      <c r="H87" s="8"/>
      <c r="I87" s="8"/>
      <c r="J87" s="5"/>
      <c r="K87" s="8"/>
      <c r="L87" s="6"/>
    </row>
    <row r="88" spans="1:12" s="2" customFormat="1" ht="21" customHeight="1">
      <c r="A88" s="99"/>
      <c r="B88" s="5" t="s">
        <v>11</v>
      </c>
      <c r="C88" s="5">
        <v>266.679</v>
      </c>
      <c r="D88" s="5">
        <v>266.679</v>
      </c>
      <c r="E88" s="20">
        <f>+D88/C88*100</f>
        <v>100</v>
      </c>
      <c r="F88" s="16"/>
      <c r="G88" s="8"/>
      <c r="H88" s="8"/>
      <c r="I88" s="8"/>
      <c r="J88" s="5"/>
      <c r="K88" s="8"/>
      <c r="L88" s="6"/>
    </row>
    <row r="89" spans="1:12" s="2" customFormat="1" ht="17.25" customHeight="1">
      <c r="A89" s="48"/>
      <c r="B89" s="5" t="s">
        <v>254</v>
      </c>
      <c r="C89" s="5">
        <v>1699.41</v>
      </c>
      <c r="D89" s="5">
        <v>1699.407</v>
      </c>
      <c r="E89" s="20">
        <f>+D89/C89*100</f>
        <v>99.99982346814483</v>
      </c>
      <c r="F89" s="16"/>
      <c r="G89" s="8"/>
      <c r="H89" s="8"/>
      <c r="I89" s="8"/>
      <c r="J89" s="5"/>
      <c r="K89" s="8"/>
      <c r="L89" s="6"/>
    </row>
    <row r="90" spans="1:12" s="2" customFormat="1" ht="75.75" customHeight="1">
      <c r="A90" s="16" t="s">
        <v>273</v>
      </c>
      <c r="B90" s="7" t="s">
        <v>3</v>
      </c>
      <c r="C90" s="17">
        <f>C91</f>
        <v>1143.295</v>
      </c>
      <c r="D90" s="17">
        <f>D91</f>
        <v>1048.609</v>
      </c>
      <c r="E90" s="17">
        <f>D90/C90*100</f>
        <v>91.71814798455341</v>
      </c>
      <c r="F90" s="7" t="s">
        <v>3</v>
      </c>
      <c r="G90" s="8"/>
      <c r="H90" s="8"/>
      <c r="I90" s="8"/>
      <c r="J90" s="7"/>
      <c r="K90" s="4"/>
      <c r="L90" s="9"/>
    </row>
    <row r="91" spans="1:12" s="2" customFormat="1" ht="12">
      <c r="A91" s="47"/>
      <c r="B91" s="5" t="s">
        <v>23</v>
      </c>
      <c r="C91" s="5">
        <v>1143.295</v>
      </c>
      <c r="D91" s="5">
        <v>1048.609</v>
      </c>
      <c r="E91" s="20">
        <f>+D91/C91*100</f>
        <v>91.71814798455341</v>
      </c>
      <c r="F91" s="16"/>
      <c r="G91" s="8"/>
      <c r="H91" s="8"/>
      <c r="I91" s="8"/>
      <c r="J91" s="5"/>
      <c r="K91" s="8"/>
      <c r="L91" s="6"/>
    </row>
    <row r="92" spans="1:12" s="2" customFormat="1" ht="18.75" customHeight="1">
      <c r="A92" s="107" t="s">
        <v>139</v>
      </c>
      <c r="B92" s="7" t="s">
        <v>3</v>
      </c>
      <c r="C92" s="39">
        <f>C93+C94</f>
        <v>1386.8</v>
      </c>
      <c r="D92" s="39">
        <f>D93+D94</f>
        <v>1250.52</v>
      </c>
      <c r="E92" s="17">
        <f>+D92/C92*100</f>
        <v>90.17306028266513</v>
      </c>
      <c r="F92" s="7" t="s">
        <v>3</v>
      </c>
      <c r="G92" s="9"/>
      <c r="H92" s="7"/>
      <c r="I92" s="7"/>
      <c r="J92" s="7">
        <f>(J93+J94+J95)/3</f>
        <v>100</v>
      </c>
      <c r="K92" s="7">
        <f>J92/E92</f>
        <v>1.1089786648754119</v>
      </c>
      <c r="L92" s="17" t="s">
        <v>31</v>
      </c>
    </row>
    <row r="93" spans="1:12" s="2" customFormat="1" ht="25.5" customHeight="1">
      <c r="A93" s="126"/>
      <c r="B93" s="8" t="s">
        <v>23</v>
      </c>
      <c r="C93" s="5">
        <v>1120</v>
      </c>
      <c r="D93" s="5">
        <v>983.72</v>
      </c>
      <c r="E93" s="5">
        <f>D93/C93*100</f>
        <v>87.83214285714286</v>
      </c>
      <c r="F93" s="16" t="s">
        <v>173</v>
      </c>
      <c r="G93" s="8" t="s">
        <v>45</v>
      </c>
      <c r="H93" s="5">
        <v>2260</v>
      </c>
      <c r="I93" s="5">
        <v>2260</v>
      </c>
      <c r="J93" s="5">
        <f>I93/H93*100</f>
        <v>100</v>
      </c>
      <c r="K93" s="5"/>
      <c r="L93" s="68"/>
    </row>
    <row r="94" spans="1:12" s="2" customFormat="1" ht="15" customHeight="1">
      <c r="A94" s="126"/>
      <c r="B94" s="8" t="s">
        <v>12</v>
      </c>
      <c r="C94" s="8">
        <v>266.8</v>
      </c>
      <c r="D94" s="58">
        <v>266.8</v>
      </c>
      <c r="E94" s="5">
        <f>D94/C94*100</f>
        <v>100</v>
      </c>
      <c r="F94" s="16" t="s">
        <v>141</v>
      </c>
      <c r="G94" s="8" t="s">
        <v>9</v>
      </c>
      <c r="H94" s="5">
        <v>3</v>
      </c>
      <c r="I94" s="5">
        <v>3</v>
      </c>
      <c r="J94" s="5">
        <f>I94/H94*100</f>
        <v>100</v>
      </c>
      <c r="K94" s="5"/>
      <c r="L94" s="20"/>
    </row>
    <row r="95" spans="1:12" s="2" customFormat="1" ht="26.25" customHeight="1">
      <c r="A95" s="127"/>
      <c r="B95" s="37"/>
      <c r="C95" s="8"/>
      <c r="D95" s="8"/>
      <c r="E95" s="38"/>
      <c r="F95" s="16" t="s">
        <v>174</v>
      </c>
      <c r="G95" s="8" t="s">
        <v>8</v>
      </c>
      <c r="H95" s="5">
        <v>30</v>
      </c>
      <c r="I95" s="5">
        <v>30</v>
      </c>
      <c r="J95" s="5">
        <f>I95/H95*100</f>
        <v>100</v>
      </c>
      <c r="K95" s="5"/>
      <c r="L95" s="20"/>
    </row>
    <row r="96" spans="1:12" s="2" customFormat="1" ht="26.25" customHeight="1">
      <c r="A96" s="104" t="s">
        <v>140</v>
      </c>
      <c r="B96" s="7" t="s">
        <v>3</v>
      </c>
      <c r="C96" s="39">
        <f>C97+C98</f>
        <v>15258.408</v>
      </c>
      <c r="D96" s="39">
        <f>D97+D98</f>
        <v>15246.054</v>
      </c>
      <c r="E96" s="17">
        <f>+D96/C96*100</f>
        <v>99.9190348036309</v>
      </c>
      <c r="F96" s="9" t="s">
        <v>3</v>
      </c>
      <c r="G96" s="8"/>
      <c r="H96" s="5"/>
      <c r="I96" s="5"/>
      <c r="J96" s="5">
        <f>SUM(J97:J101)/5</f>
        <v>145.76637222053</v>
      </c>
      <c r="K96" s="7">
        <f>J96/E96</f>
        <v>1.4588448788261623</v>
      </c>
      <c r="L96" s="17" t="s">
        <v>143</v>
      </c>
    </row>
    <row r="97" spans="1:12" s="2" customFormat="1" ht="18.75" customHeight="1">
      <c r="A97" s="104"/>
      <c r="B97" s="8" t="s">
        <v>23</v>
      </c>
      <c r="C97" s="5">
        <v>15258.408</v>
      </c>
      <c r="D97" s="5">
        <v>15246.054</v>
      </c>
      <c r="E97" s="5">
        <f>D97/C97*100</f>
        <v>99.9190348036309</v>
      </c>
      <c r="F97" s="16" t="s">
        <v>142</v>
      </c>
      <c r="G97" s="8" t="s">
        <v>6</v>
      </c>
      <c r="H97" s="5">
        <v>98</v>
      </c>
      <c r="I97" s="5">
        <v>100</v>
      </c>
      <c r="J97" s="5">
        <f>I97/H97*100</f>
        <v>102.04081632653062</v>
      </c>
      <c r="K97" s="5"/>
      <c r="L97" s="20"/>
    </row>
    <row r="98" spans="1:12" s="2" customFormat="1" ht="75" customHeight="1">
      <c r="A98" s="104"/>
      <c r="B98" s="64"/>
      <c r="C98" s="64"/>
      <c r="D98" s="69"/>
      <c r="E98" s="65"/>
      <c r="F98" s="47" t="s">
        <v>249</v>
      </c>
      <c r="G98" s="64" t="s">
        <v>6</v>
      </c>
      <c r="H98" s="65">
        <v>67</v>
      </c>
      <c r="I98" s="65">
        <v>95</v>
      </c>
      <c r="J98" s="65">
        <f>I98/H98*100</f>
        <v>141.7910447761194</v>
      </c>
      <c r="K98" s="65"/>
      <c r="L98" s="70"/>
    </row>
    <row r="99" spans="1:12" s="46" customFormat="1" ht="26.25" customHeight="1">
      <c r="A99" s="104"/>
      <c r="B99" s="8"/>
      <c r="C99" s="8"/>
      <c r="D99" s="58"/>
      <c r="E99" s="5"/>
      <c r="F99" s="16" t="s">
        <v>250</v>
      </c>
      <c r="G99" s="8" t="s">
        <v>6</v>
      </c>
      <c r="H99" s="5">
        <v>5</v>
      </c>
      <c r="I99" s="5">
        <v>14.25</v>
      </c>
      <c r="J99" s="5">
        <f>I99/H99*100</f>
        <v>285</v>
      </c>
      <c r="K99" s="5"/>
      <c r="L99" s="20"/>
    </row>
    <row r="100" spans="1:12" s="46" customFormat="1" ht="27" customHeight="1">
      <c r="A100" s="104"/>
      <c r="B100" s="8"/>
      <c r="C100" s="8"/>
      <c r="D100" s="58"/>
      <c r="E100" s="5"/>
      <c r="F100" s="16" t="s">
        <v>251</v>
      </c>
      <c r="G100" s="8" t="s">
        <v>1</v>
      </c>
      <c r="H100" s="5">
        <v>1</v>
      </c>
      <c r="I100" s="5">
        <v>1</v>
      </c>
      <c r="J100" s="5">
        <f>I100/H100*100</f>
        <v>100</v>
      </c>
      <c r="K100" s="5"/>
      <c r="L100" s="20"/>
    </row>
    <row r="101" spans="1:12" s="46" customFormat="1" ht="27.75" customHeight="1">
      <c r="A101" s="104"/>
      <c r="B101" s="8"/>
      <c r="C101" s="8"/>
      <c r="D101" s="58"/>
      <c r="E101" s="5"/>
      <c r="F101" s="16" t="s">
        <v>252</v>
      </c>
      <c r="G101" s="8" t="s">
        <v>1</v>
      </c>
      <c r="H101" s="5">
        <v>5</v>
      </c>
      <c r="I101" s="5">
        <v>5</v>
      </c>
      <c r="J101" s="5">
        <f>I101/H101*100</f>
        <v>100</v>
      </c>
      <c r="K101" s="5"/>
      <c r="L101" s="20"/>
    </row>
    <row r="102" spans="1:12" ht="19.5" customHeight="1">
      <c r="A102" s="112" t="s">
        <v>33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4"/>
    </row>
    <row r="103" spans="1:12" ht="24.75" customHeight="1">
      <c r="A103" s="107" t="s">
        <v>182</v>
      </c>
      <c r="B103" s="7" t="s">
        <v>3</v>
      </c>
      <c r="C103" s="39">
        <f>C104+C105+C106</f>
        <v>6742.59</v>
      </c>
      <c r="D103" s="39">
        <f>D104+D105+D106</f>
        <v>6742.59</v>
      </c>
      <c r="E103" s="20">
        <f>D103/C103*100</f>
        <v>100</v>
      </c>
      <c r="F103" s="7" t="s">
        <v>3</v>
      </c>
      <c r="G103" s="9"/>
      <c r="H103" s="11"/>
      <c r="I103" s="10"/>
      <c r="J103" s="7">
        <f>SUM(J104:J107)/4</f>
        <v>138.75</v>
      </c>
      <c r="K103" s="4">
        <f>J103/E103</f>
        <v>1.3875</v>
      </c>
      <c r="L103" s="9" t="s">
        <v>4</v>
      </c>
    </row>
    <row r="104" spans="1:12" ht="36">
      <c r="A104" s="108"/>
      <c r="B104" s="5" t="s">
        <v>23</v>
      </c>
      <c r="C104" s="5">
        <v>6742.59</v>
      </c>
      <c r="D104" s="5">
        <v>6742.59</v>
      </c>
      <c r="E104" s="20">
        <f>D104/C104*100</f>
        <v>100</v>
      </c>
      <c r="F104" s="71" t="s">
        <v>27</v>
      </c>
      <c r="G104" s="6" t="s">
        <v>6</v>
      </c>
      <c r="H104" s="53">
        <v>3</v>
      </c>
      <c r="I104" s="8">
        <v>2.7</v>
      </c>
      <c r="J104" s="5">
        <f>I104/H104*100</f>
        <v>90</v>
      </c>
      <c r="K104" s="4"/>
      <c r="L104" s="9"/>
    </row>
    <row r="105" spans="1:12" ht="48.75" customHeight="1">
      <c r="A105" s="108"/>
      <c r="B105" s="5"/>
      <c r="C105" s="8"/>
      <c r="D105" s="8"/>
      <c r="E105" s="20"/>
      <c r="F105" s="71" t="s">
        <v>28</v>
      </c>
      <c r="G105" s="6" t="s">
        <v>6</v>
      </c>
      <c r="H105" s="53">
        <v>3</v>
      </c>
      <c r="I105" s="8">
        <v>6.3</v>
      </c>
      <c r="J105" s="5">
        <f>I105/H105*100</f>
        <v>210</v>
      </c>
      <c r="K105" s="4"/>
      <c r="L105" s="9"/>
    </row>
    <row r="106" spans="1:12" ht="37.5" customHeight="1">
      <c r="A106" s="108"/>
      <c r="B106" s="5"/>
      <c r="C106" s="5"/>
      <c r="D106" s="5"/>
      <c r="E106" s="20"/>
      <c r="F106" s="71" t="s">
        <v>29</v>
      </c>
      <c r="G106" s="6" t="s">
        <v>6</v>
      </c>
      <c r="H106" s="53">
        <v>2</v>
      </c>
      <c r="I106" s="8">
        <v>1.6</v>
      </c>
      <c r="J106" s="5">
        <f>I106/H106*100</f>
        <v>80</v>
      </c>
      <c r="K106" s="4"/>
      <c r="L106" s="9"/>
    </row>
    <row r="107" spans="1:12" ht="63" customHeight="1">
      <c r="A107" s="108"/>
      <c r="B107" s="7"/>
      <c r="C107" s="8"/>
      <c r="D107" s="8"/>
      <c r="E107" s="17"/>
      <c r="F107" s="71" t="s">
        <v>30</v>
      </c>
      <c r="G107" s="6"/>
      <c r="H107" s="53">
        <v>4</v>
      </c>
      <c r="I107" s="8">
        <v>7</v>
      </c>
      <c r="J107" s="5">
        <f>I107/H107*100</f>
        <v>175</v>
      </c>
      <c r="K107" s="4"/>
      <c r="L107" s="9"/>
    </row>
    <row r="108" spans="1:12" ht="18" customHeight="1">
      <c r="A108" s="112" t="s">
        <v>7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4"/>
    </row>
    <row r="109" spans="1:12" ht="18" customHeight="1">
      <c r="A109" s="107" t="s">
        <v>135</v>
      </c>
      <c r="B109" s="7" t="s">
        <v>3</v>
      </c>
      <c r="C109" s="17">
        <f>C110+C111</f>
        <v>56273.219999999994</v>
      </c>
      <c r="D109" s="17">
        <f>D110+D111</f>
        <v>55838.95</v>
      </c>
      <c r="E109" s="20">
        <f>D109/C109*100</f>
        <v>99.22828300921825</v>
      </c>
      <c r="F109" s="7" t="s">
        <v>3</v>
      </c>
      <c r="G109" s="9"/>
      <c r="H109" s="5"/>
      <c r="I109" s="5"/>
      <c r="J109" s="7">
        <f>SUM(J110:J114)/5</f>
        <v>100</v>
      </c>
      <c r="K109" s="4">
        <f>J109/E109</f>
        <v>1.0077771877873778</v>
      </c>
      <c r="L109" s="9" t="s">
        <v>5</v>
      </c>
    </row>
    <row r="110" spans="1:12" ht="183.75" customHeight="1">
      <c r="A110" s="108"/>
      <c r="B110" s="5" t="s">
        <v>23</v>
      </c>
      <c r="C110" s="72">
        <v>2312.95</v>
      </c>
      <c r="D110" s="73">
        <v>2312.95</v>
      </c>
      <c r="E110" s="20">
        <f>D110/C110*100</f>
        <v>100</v>
      </c>
      <c r="F110" s="16" t="s">
        <v>136</v>
      </c>
      <c r="G110" s="6" t="s">
        <v>0</v>
      </c>
      <c r="H110" s="5">
        <v>11020</v>
      </c>
      <c r="I110" s="5">
        <v>11020</v>
      </c>
      <c r="J110" s="5">
        <f>I110/H110*100</f>
        <v>100</v>
      </c>
      <c r="K110" s="4"/>
      <c r="L110" s="41"/>
    </row>
    <row r="111" spans="1:12" ht="60.75" customHeight="1">
      <c r="A111" s="108"/>
      <c r="B111" s="5" t="s">
        <v>12</v>
      </c>
      <c r="C111" s="73">
        <v>53960.27</v>
      </c>
      <c r="D111" s="73">
        <v>53526</v>
      </c>
      <c r="E111" s="20">
        <f>D111/C111*100</f>
        <v>99.19520417522003</v>
      </c>
      <c r="F111" s="16" t="s">
        <v>137</v>
      </c>
      <c r="G111" s="6" t="s">
        <v>138</v>
      </c>
      <c r="H111" s="5">
        <v>1600</v>
      </c>
      <c r="I111" s="5">
        <v>1600</v>
      </c>
      <c r="J111" s="5">
        <f aca="true" t="shared" si="2" ref="J111:J118">I111/H111*100</f>
        <v>100</v>
      </c>
      <c r="K111" s="4"/>
      <c r="L111" s="41"/>
    </row>
    <row r="112" spans="1:12" ht="63.75" customHeight="1">
      <c r="A112" s="108"/>
      <c r="B112" s="5"/>
      <c r="C112" s="42"/>
      <c r="D112" s="42"/>
      <c r="E112" s="20"/>
      <c r="F112" s="16" t="s">
        <v>185</v>
      </c>
      <c r="G112" s="6" t="s">
        <v>6</v>
      </c>
      <c r="H112" s="5">
        <v>90</v>
      </c>
      <c r="I112" s="5">
        <v>90</v>
      </c>
      <c r="J112" s="5">
        <f t="shared" si="2"/>
        <v>100</v>
      </c>
      <c r="K112" s="4"/>
      <c r="L112" s="22"/>
    </row>
    <row r="113" spans="1:12" ht="25.5" customHeight="1">
      <c r="A113" s="108"/>
      <c r="B113" s="5"/>
      <c r="C113" s="42"/>
      <c r="D113" s="42"/>
      <c r="E113" s="20"/>
      <c r="F113" s="16" t="s">
        <v>186</v>
      </c>
      <c r="G113" s="6" t="s">
        <v>0</v>
      </c>
      <c r="H113" s="5">
        <v>1028</v>
      </c>
      <c r="I113" s="5">
        <v>1028</v>
      </c>
      <c r="J113" s="5">
        <f t="shared" si="2"/>
        <v>100</v>
      </c>
      <c r="K113" s="4"/>
      <c r="L113" s="22"/>
    </row>
    <row r="114" spans="1:12" ht="75" customHeight="1">
      <c r="A114" s="108"/>
      <c r="B114" s="5"/>
      <c r="C114" s="42"/>
      <c r="D114" s="42"/>
      <c r="E114" s="20"/>
      <c r="F114" s="16" t="s">
        <v>187</v>
      </c>
      <c r="G114" s="6" t="s">
        <v>0</v>
      </c>
      <c r="H114" s="5">
        <v>6085</v>
      </c>
      <c r="I114" s="5">
        <v>6085</v>
      </c>
      <c r="J114" s="5">
        <f t="shared" si="2"/>
        <v>100</v>
      </c>
      <c r="K114" s="4"/>
      <c r="L114" s="22"/>
    </row>
    <row r="115" spans="1:12" s="15" customFormat="1" ht="12" customHeight="1">
      <c r="A115" s="104" t="s">
        <v>150</v>
      </c>
      <c r="B115" s="7" t="s">
        <v>3</v>
      </c>
      <c r="C115" s="39">
        <f>C116+C117</f>
        <v>785</v>
      </c>
      <c r="D115" s="39">
        <f>D116+D117</f>
        <v>785</v>
      </c>
      <c r="E115" s="17">
        <f>+D115/C115*100</f>
        <v>100</v>
      </c>
      <c r="F115" s="9" t="s">
        <v>3</v>
      </c>
      <c r="G115" s="9"/>
      <c r="H115" s="74"/>
      <c r="I115" s="74"/>
      <c r="J115" s="7">
        <f>(J116+J117+J118)/3</f>
        <v>100</v>
      </c>
      <c r="K115" s="4">
        <f>J115/E115</f>
        <v>1</v>
      </c>
      <c r="L115" s="9" t="s">
        <v>31</v>
      </c>
    </row>
    <row r="116" spans="1:12" s="15" customFormat="1" ht="36">
      <c r="A116" s="104"/>
      <c r="B116" s="8" t="s">
        <v>23</v>
      </c>
      <c r="C116" s="5">
        <v>785</v>
      </c>
      <c r="D116" s="5">
        <v>785</v>
      </c>
      <c r="E116" s="5">
        <f>D116/C116*100</f>
        <v>100</v>
      </c>
      <c r="F116" s="12" t="s">
        <v>147</v>
      </c>
      <c r="G116" s="6" t="s">
        <v>1</v>
      </c>
      <c r="H116" s="53">
        <v>2</v>
      </c>
      <c r="I116" s="53">
        <v>2</v>
      </c>
      <c r="J116" s="5">
        <f t="shared" si="2"/>
        <v>100</v>
      </c>
      <c r="K116" s="4"/>
      <c r="L116" s="41"/>
    </row>
    <row r="117" spans="1:12" s="15" customFormat="1" ht="24">
      <c r="A117" s="104"/>
      <c r="B117" s="8"/>
      <c r="C117" s="8"/>
      <c r="D117" s="58"/>
      <c r="E117" s="5"/>
      <c r="F117" s="12" t="s">
        <v>148</v>
      </c>
      <c r="G117" s="6" t="s">
        <v>6</v>
      </c>
      <c r="H117" s="53">
        <v>100</v>
      </c>
      <c r="I117" s="53">
        <v>100</v>
      </c>
      <c r="J117" s="5">
        <f t="shared" si="2"/>
        <v>100</v>
      </c>
      <c r="K117" s="4"/>
      <c r="L117" s="41"/>
    </row>
    <row r="118" spans="1:12" s="15" customFormat="1" ht="24">
      <c r="A118" s="104"/>
      <c r="B118" s="5"/>
      <c r="C118" s="42"/>
      <c r="D118" s="42"/>
      <c r="E118" s="20"/>
      <c r="F118" s="12" t="s">
        <v>149</v>
      </c>
      <c r="G118" s="6" t="s">
        <v>0</v>
      </c>
      <c r="H118" s="53">
        <v>230</v>
      </c>
      <c r="I118" s="53">
        <v>230</v>
      </c>
      <c r="J118" s="5">
        <f t="shared" si="2"/>
        <v>100</v>
      </c>
      <c r="K118" s="4"/>
      <c r="L118" s="41"/>
    </row>
    <row r="119" spans="1:12" ht="15.75" customHeight="1">
      <c r="A119" s="112" t="s">
        <v>32</v>
      </c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4"/>
    </row>
    <row r="120" spans="1:12" ht="24" customHeight="1">
      <c r="A120" s="107" t="s">
        <v>146</v>
      </c>
      <c r="B120" s="7" t="s">
        <v>3</v>
      </c>
      <c r="C120" s="17">
        <f>C121+C122</f>
        <v>3250</v>
      </c>
      <c r="D120" s="17">
        <f>D121+D122+D123</f>
        <v>3250</v>
      </c>
      <c r="E120" s="17">
        <f>D120/C120*100</f>
        <v>100</v>
      </c>
      <c r="F120" s="7" t="s">
        <v>3</v>
      </c>
      <c r="G120" s="9"/>
      <c r="H120" s="5"/>
      <c r="I120" s="5"/>
      <c r="J120" s="7">
        <f>(J121+J122+J123)/3</f>
        <v>106.38994991936168</v>
      </c>
      <c r="K120" s="4">
        <f>J120/E120</f>
        <v>1.0638994991936168</v>
      </c>
      <c r="L120" s="9" t="s">
        <v>31</v>
      </c>
    </row>
    <row r="121" spans="1:12" ht="24">
      <c r="A121" s="111"/>
      <c r="B121" s="5" t="s">
        <v>23</v>
      </c>
      <c r="C121" s="42">
        <v>350</v>
      </c>
      <c r="D121" s="42">
        <v>350</v>
      </c>
      <c r="E121" s="42">
        <f>D121/C121*100</f>
        <v>100</v>
      </c>
      <c r="F121" s="78" t="s">
        <v>38</v>
      </c>
      <c r="G121" s="6" t="s">
        <v>1</v>
      </c>
      <c r="H121" s="5">
        <v>6</v>
      </c>
      <c r="I121" s="5">
        <v>6</v>
      </c>
      <c r="J121" s="5">
        <f>I121/H121*100</f>
        <v>100</v>
      </c>
      <c r="K121" s="4"/>
      <c r="L121" s="41"/>
    </row>
    <row r="122" spans="1:12" ht="27.75" customHeight="1">
      <c r="A122" s="111"/>
      <c r="B122" s="5" t="s">
        <v>11</v>
      </c>
      <c r="C122" s="42">
        <v>2900</v>
      </c>
      <c r="D122" s="42">
        <v>2900</v>
      </c>
      <c r="E122" s="42">
        <f>D122/C122*100</f>
        <v>100</v>
      </c>
      <c r="F122" s="12" t="s">
        <v>39</v>
      </c>
      <c r="G122" s="6" t="s">
        <v>0</v>
      </c>
      <c r="H122" s="5">
        <v>55</v>
      </c>
      <c r="I122" s="5">
        <v>62</v>
      </c>
      <c r="J122" s="5">
        <f>I122/H122*100</f>
        <v>112.72727272727272</v>
      </c>
      <c r="K122" s="4"/>
      <c r="L122" s="41"/>
    </row>
    <row r="123" spans="1:12" ht="41.25" customHeight="1">
      <c r="A123" s="111"/>
      <c r="B123" s="7"/>
      <c r="C123" s="79"/>
      <c r="D123" s="79"/>
      <c r="E123" s="79"/>
      <c r="F123" s="12" t="s">
        <v>73</v>
      </c>
      <c r="G123" s="6" t="s">
        <v>6</v>
      </c>
      <c r="H123" s="5">
        <v>21.42</v>
      </c>
      <c r="I123" s="5">
        <v>22.8</v>
      </c>
      <c r="J123" s="5">
        <f>I123/H123*100</f>
        <v>106.44257703081233</v>
      </c>
      <c r="K123" s="4"/>
      <c r="L123" s="22"/>
    </row>
    <row r="124" spans="1:12" ht="24.75" customHeight="1">
      <c r="A124" s="107" t="s">
        <v>153</v>
      </c>
      <c r="B124" s="7" t="s">
        <v>3</v>
      </c>
      <c r="C124" s="17">
        <f>C125</f>
        <v>2895.46</v>
      </c>
      <c r="D124" s="17">
        <f>D125</f>
        <v>2895.46</v>
      </c>
      <c r="E124" s="17">
        <f>D124/C124*100</f>
        <v>100</v>
      </c>
      <c r="F124" s="7" t="s">
        <v>3</v>
      </c>
      <c r="G124" s="9"/>
      <c r="H124" s="5"/>
      <c r="I124" s="5"/>
      <c r="J124" s="7">
        <f>(J125+J126+J127)/3</f>
        <v>92.96568627450979</v>
      </c>
      <c r="K124" s="4">
        <v>1</v>
      </c>
      <c r="L124" s="9" t="s">
        <v>5</v>
      </c>
    </row>
    <row r="125" spans="1:12" ht="38.25" customHeight="1">
      <c r="A125" s="111"/>
      <c r="B125" s="5" t="s">
        <v>23</v>
      </c>
      <c r="C125" s="20">
        <v>2895.46</v>
      </c>
      <c r="D125" s="20">
        <v>2895.46</v>
      </c>
      <c r="E125" s="20">
        <f>D125/C125*100</f>
        <v>100</v>
      </c>
      <c r="F125" s="12" t="s">
        <v>155</v>
      </c>
      <c r="G125" s="6" t="s">
        <v>6</v>
      </c>
      <c r="H125" s="53">
        <v>85</v>
      </c>
      <c r="I125" s="53">
        <v>85</v>
      </c>
      <c r="J125" s="5">
        <f>I125/H125*100</f>
        <v>100</v>
      </c>
      <c r="K125" s="4"/>
      <c r="L125" s="98"/>
    </row>
    <row r="126" spans="1:12" ht="88.5" customHeight="1">
      <c r="A126" s="111"/>
      <c r="B126" s="7"/>
      <c r="C126" s="79"/>
      <c r="D126" s="79"/>
      <c r="E126" s="79"/>
      <c r="F126" s="12" t="s">
        <v>156</v>
      </c>
      <c r="G126" s="6" t="s">
        <v>6</v>
      </c>
      <c r="H126" s="53">
        <v>80</v>
      </c>
      <c r="I126" s="53">
        <v>49</v>
      </c>
      <c r="J126" s="5">
        <f>I126/H126*100</f>
        <v>61.25000000000001</v>
      </c>
      <c r="K126" s="4"/>
      <c r="L126" s="98"/>
    </row>
    <row r="127" spans="1:12" ht="49.5" customHeight="1">
      <c r="A127" s="111"/>
      <c r="B127" s="7"/>
      <c r="C127" s="79"/>
      <c r="D127" s="79"/>
      <c r="E127" s="79"/>
      <c r="F127" s="12" t="s">
        <v>157</v>
      </c>
      <c r="G127" s="6">
        <v>5</v>
      </c>
      <c r="H127" s="5">
        <v>85</v>
      </c>
      <c r="I127" s="5">
        <v>100</v>
      </c>
      <c r="J127" s="5">
        <f>I127/H127*100</f>
        <v>117.64705882352942</v>
      </c>
      <c r="K127" s="4"/>
      <c r="L127" s="22"/>
    </row>
    <row r="128" spans="1:13" ht="25.5" customHeight="1">
      <c r="A128" s="107" t="s">
        <v>154</v>
      </c>
      <c r="B128" s="7" t="s">
        <v>3</v>
      </c>
      <c r="C128" s="17">
        <f>C129+C130</f>
        <v>1022.75</v>
      </c>
      <c r="D128" s="17">
        <f>D129+D130+D131</f>
        <v>985.51</v>
      </c>
      <c r="E128" s="17">
        <f>D128/C128*100</f>
        <v>96.35883647030066</v>
      </c>
      <c r="F128" s="7" t="s">
        <v>3</v>
      </c>
      <c r="G128" s="9"/>
      <c r="H128" s="5"/>
      <c r="I128" s="5"/>
      <c r="J128" s="7">
        <f>(J129+J130+J131+J132)/4</f>
        <v>125.41666666666667</v>
      </c>
      <c r="K128" s="4">
        <f>J128/E128</f>
        <v>1.301558541601134</v>
      </c>
      <c r="L128" s="9" t="s">
        <v>5</v>
      </c>
      <c r="M128" s="1"/>
    </row>
    <row r="129" spans="1:13" ht="38.25" customHeight="1">
      <c r="A129" s="108"/>
      <c r="B129" s="8" t="s">
        <v>23</v>
      </c>
      <c r="C129" s="5">
        <v>1022.75</v>
      </c>
      <c r="D129" s="5">
        <v>985.51</v>
      </c>
      <c r="E129" s="20">
        <f>+D129/C129*100</f>
        <v>96.35883647030066</v>
      </c>
      <c r="F129" s="16" t="s">
        <v>46</v>
      </c>
      <c r="G129" s="6" t="s">
        <v>9</v>
      </c>
      <c r="H129" s="8">
        <v>49</v>
      </c>
      <c r="I129" s="8">
        <v>60</v>
      </c>
      <c r="J129" s="58">
        <f>H129/I129*100</f>
        <v>81.66666666666667</v>
      </c>
      <c r="K129" s="37"/>
      <c r="L129" s="22"/>
      <c r="M129" s="1"/>
    </row>
    <row r="130" spans="1:13" ht="26.25" customHeight="1">
      <c r="A130" s="108"/>
      <c r="B130" s="8"/>
      <c r="C130" s="5"/>
      <c r="D130" s="5"/>
      <c r="E130" s="20"/>
      <c r="F130" s="16" t="s">
        <v>175</v>
      </c>
      <c r="G130" s="8" t="s">
        <v>0</v>
      </c>
      <c r="H130" s="8">
        <v>6</v>
      </c>
      <c r="I130" s="8">
        <v>5</v>
      </c>
      <c r="J130" s="58">
        <f>H130/I130*100</f>
        <v>120</v>
      </c>
      <c r="K130" s="37"/>
      <c r="L130" s="22"/>
      <c r="M130" s="1"/>
    </row>
    <row r="131" spans="1:13" ht="12">
      <c r="A131" s="108"/>
      <c r="B131" s="37"/>
      <c r="C131" s="37"/>
      <c r="D131" s="37"/>
      <c r="E131" s="37"/>
      <c r="F131" s="16" t="s">
        <v>176</v>
      </c>
      <c r="G131" s="8" t="s">
        <v>0</v>
      </c>
      <c r="H131" s="8">
        <v>4</v>
      </c>
      <c r="I131" s="8">
        <v>2</v>
      </c>
      <c r="J131" s="58">
        <f>H131/I131*100</f>
        <v>200</v>
      </c>
      <c r="K131" s="37"/>
      <c r="L131" s="22"/>
      <c r="M131" s="1"/>
    </row>
    <row r="132" spans="1:13" ht="36" customHeight="1">
      <c r="A132" s="109"/>
      <c r="B132" s="37"/>
      <c r="C132" s="37"/>
      <c r="D132" s="37"/>
      <c r="E132" s="37"/>
      <c r="F132" s="16" t="s">
        <v>184</v>
      </c>
      <c r="G132" s="8" t="s">
        <v>47</v>
      </c>
      <c r="H132" s="8">
        <v>10.5</v>
      </c>
      <c r="I132" s="8">
        <v>10.5</v>
      </c>
      <c r="J132" s="58">
        <f>I132/H132*100</f>
        <v>100</v>
      </c>
      <c r="K132" s="37"/>
      <c r="L132" s="22"/>
      <c r="M132" s="1"/>
    </row>
    <row r="133" spans="1:13" ht="19.5" customHeight="1">
      <c r="A133" s="107" t="s">
        <v>188</v>
      </c>
      <c r="B133" s="7" t="s">
        <v>3</v>
      </c>
      <c r="C133" s="17">
        <f>C134+C135+C136</f>
        <v>49.92</v>
      </c>
      <c r="D133" s="17">
        <f>D134+D135+D136</f>
        <v>49.92</v>
      </c>
      <c r="E133" s="17">
        <f>+D133/C133*100</f>
        <v>100</v>
      </c>
      <c r="F133" s="7" t="s">
        <v>3</v>
      </c>
      <c r="G133" s="9"/>
      <c r="H133" s="74"/>
      <c r="I133" s="10"/>
      <c r="J133" s="7">
        <f>SUM(J134:J136)/3</f>
        <v>99.3558776167472</v>
      </c>
      <c r="K133" s="4">
        <v>1</v>
      </c>
      <c r="L133" s="9" t="s">
        <v>5</v>
      </c>
      <c r="M133" s="1"/>
    </row>
    <row r="134" spans="1:13" ht="60.75" customHeight="1">
      <c r="A134" s="108"/>
      <c r="B134" s="5" t="s">
        <v>23</v>
      </c>
      <c r="C134" s="20">
        <v>49.92</v>
      </c>
      <c r="D134" s="20">
        <v>49.92</v>
      </c>
      <c r="E134" s="20">
        <f>+D134/C134*100</f>
        <v>100</v>
      </c>
      <c r="F134" s="52" t="s">
        <v>152</v>
      </c>
      <c r="G134" s="6" t="s">
        <v>6</v>
      </c>
      <c r="H134" s="53">
        <v>45</v>
      </c>
      <c r="I134" s="8">
        <v>50</v>
      </c>
      <c r="J134" s="5">
        <f>I134/H134*100</f>
        <v>111.11111111111111</v>
      </c>
      <c r="K134" s="58"/>
      <c r="L134" s="9"/>
      <c r="M134" s="1"/>
    </row>
    <row r="135" spans="1:13" ht="74.25" customHeight="1">
      <c r="A135" s="108"/>
      <c r="B135" s="37"/>
      <c r="C135" s="37"/>
      <c r="D135" s="37"/>
      <c r="E135" s="37"/>
      <c r="F135" s="16" t="s">
        <v>190</v>
      </c>
      <c r="G135" s="42" t="s">
        <v>8</v>
      </c>
      <c r="H135" s="60">
        <v>23</v>
      </c>
      <c r="I135" s="6">
        <v>20</v>
      </c>
      <c r="J135" s="5">
        <f>+I135/H135*100</f>
        <v>86.95652173913044</v>
      </c>
      <c r="K135" s="80"/>
      <c r="L135" s="22"/>
      <c r="M135" s="1"/>
    </row>
    <row r="136" spans="1:13" ht="62.25" customHeight="1">
      <c r="A136" s="109"/>
      <c r="B136" s="37"/>
      <c r="C136" s="37"/>
      <c r="D136" s="37"/>
      <c r="E136" s="37"/>
      <c r="F136" s="16" t="s">
        <v>189</v>
      </c>
      <c r="G136" s="42" t="s">
        <v>6</v>
      </c>
      <c r="H136" s="42">
        <v>14</v>
      </c>
      <c r="I136" s="6">
        <v>14</v>
      </c>
      <c r="J136" s="5">
        <f>+I136/H136*100</f>
        <v>100</v>
      </c>
      <c r="K136" s="80"/>
      <c r="L136" s="22"/>
      <c r="M136" s="1"/>
    </row>
    <row r="137" spans="1:13" ht="14.25" customHeight="1">
      <c r="A137" s="104" t="s">
        <v>114</v>
      </c>
      <c r="B137" s="7" t="s">
        <v>3</v>
      </c>
      <c r="C137" s="39">
        <f>C138+C139</f>
        <v>54</v>
      </c>
      <c r="D137" s="39">
        <f>D138+D139</f>
        <v>54</v>
      </c>
      <c r="E137" s="17">
        <f>D137/C137*100</f>
        <v>100</v>
      </c>
      <c r="F137" s="7" t="s">
        <v>3</v>
      </c>
      <c r="G137" s="9"/>
      <c r="H137" s="5"/>
      <c r="I137" s="5"/>
      <c r="J137" s="5">
        <f>(J138+J139)/2</f>
        <v>100</v>
      </c>
      <c r="K137" s="4">
        <f>J137/E137</f>
        <v>1</v>
      </c>
      <c r="L137" s="9" t="s">
        <v>5</v>
      </c>
      <c r="M137" s="1"/>
    </row>
    <row r="138" spans="1:13" ht="75.75" customHeight="1">
      <c r="A138" s="104"/>
      <c r="B138" s="8" t="s">
        <v>23</v>
      </c>
      <c r="C138" s="5">
        <v>54</v>
      </c>
      <c r="D138" s="5">
        <v>54</v>
      </c>
      <c r="E138" s="17">
        <f>D138/C138*100</f>
        <v>100</v>
      </c>
      <c r="F138" s="16" t="s">
        <v>232</v>
      </c>
      <c r="G138" s="8" t="s">
        <v>6</v>
      </c>
      <c r="H138" s="5">
        <v>100</v>
      </c>
      <c r="I138" s="5">
        <v>100</v>
      </c>
      <c r="J138" s="5">
        <f>I138/H138*100</f>
        <v>100</v>
      </c>
      <c r="K138" s="37"/>
      <c r="L138" s="22"/>
      <c r="M138" s="1"/>
    </row>
    <row r="139" spans="1:13" ht="52.5" customHeight="1">
      <c r="A139" s="104"/>
      <c r="B139" s="44"/>
      <c r="C139" s="45"/>
      <c r="D139" s="45"/>
      <c r="E139" s="44"/>
      <c r="F139" s="16" t="s">
        <v>115</v>
      </c>
      <c r="G139" s="64" t="s">
        <v>0</v>
      </c>
      <c r="H139" s="5">
        <v>7</v>
      </c>
      <c r="I139" s="65">
        <v>7</v>
      </c>
      <c r="J139" s="69">
        <f>I139/H139*100</f>
        <v>100</v>
      </c>
      <c r="K139" s="44"/>
      <c r="L139" s="36"/>
      <c r="M139" s="1"/>
    </row>
    <row r="140" spans="1:13" ht="43.5" customHeight="1">
      <c r="A140" s="107" t="s">
        <v>183</v>
      </c>
      <c r="B140" s="81" t="s">
        <v>3</v>
      </c>
      <c r="C140" s="45">
        <f>C141+C142+C143</f>
        <v>9136.87</v>
      </c>
      <c r="D140" s="45">
        <f>D141+D142+D143</f>
        <v>9119.41</v>
      </c>
      <c r="E140" s="69">
        <f>D140/C140*100</f>
        <v>99.80890611336267</v>
      </c>
      <c r="F140" s="9" t="s">
        <v>3</v>
      </c>
      <c r="G140" s="64"/>
      <c r="H140" s="5"/>
      <c r="I140" s="65"/>
      <c r="J140" s="69">
        <f>(J141+J142+J143+J144+J145+J146+J147+J148+J149+J150+J151+J152+J153)/13</f>
        <v>100</v>
      </c>
      <c r="K140" s="76">
        <f>J140/E140</f>
        <v>1.001914597545236</v>
      </c>
      <c r="L140" s="82" t="s">
        <v>5</v>
      </c>
      <c r="M140" s="1"/>
    </row>
    <row r="141" spans="1:13" ht="36">
      <c r="A141" s="108"/>
      <c r="B141" s="5" t="s">
        <v>23</v>
      </c>
      <c r="C141" s="20">
        <v>9136.87</v>
      </c>
      <c r="D141" s="20">
        <v>9119.41</v>
      </c>
      <c r="E141" s="20">
        <f>D141/C141*100</f>
        <v>99.80890611336267</v>
      </c>
      <c r="F141" s="83" t="s">
        <v>59</v>
      </c>
      <c r="G141" s="64" t="s">
        <v>6</v>
      </c>
      <c r="H141" s="8">
        <v>94</v>
      </c>
      <c r="I141" s="8">
        <v>94</v>
      </c>
      <c r="J141" s="69">
        <f aca="true" t="shared" si="3" ref="J141:J153">I141/H141*100</f>
        <v>100</v>
      </c>
      <c r="K141" s="44"/>
      <c r="L141" s="36"/>
      <c r="M141" s="1"/>
    </row>
    <row r="142" spans="1:13" ht="48">
      <c r="A142" s="108"/>
      <c r="B142" s="5"/>
      <c r="C142" s="42"/>
      <c r="D142" s="42"/>
      <c r="E142" s="42"/>
      <c r="F142" s="84" t="s">
        <v>60</v>
      </c>
      <c r="G142" s="64" t="s">
        <v>6</v>
      </c>
      <c r="H142" s="21">
        <v>55</v>
      </c>
      <c r="I142" s="21">
        <v>55</v>
      </c>
      <c r="J142" s="69">
        <f t="shared" si="3"/>
        <v>100</v>
      </c>
      <c r="K142" s="44"/>
      <c r="L142" s="36"/>
      <c r="M142" s="1"/>
    </row>
    <row r="143" spans="1:13" ht="59.25" customHeight="1">
      <c r="A143" s="108"/>
      <c r="B143" s="44"/>
      <c r="C143" s="45"/>
      <c r="D143" s="45"/>
      <c r="E143" s="44"/>
      <c r="F143" s="83" t="s">
        <v>61</v>
      </c>
      <c r="G143" s="64" t="s">
        <v>6</v>
      </c>
      <c r="H143" s="21">
        <v>3</v>
      </c>
      <c r="I143" s="21">
        <v>3</v>
      </c>
      <c r="J143" s="69">
        <f t="shared" si="3"/>
        <v>100</v>
      </c>
      <c r="K143" s="44"/>
      <c r="L143" s="36"/>
      <c r="M143" s="1"/>
    </row>
    <row r="144" spans="1:13" ht="97.5" customHeight="1">
      <c r="A144" s="108"/>
      <c r="B144" s="44"/>
      <c r="C144" s="45"/>
      <c r="D144" s="45"/>
      <c r="E144" s="44"/>
      <c r="F144" s="84" t="s">
        <v>62</v>
      </c>
      <c r="G144" s="64" t="s">
        <v>6</v>
      </c>
      <c r="H144" s="21">
        <v>10</v>
      </c>
      <c r="I144" s="21">
        <v>10</v>
      </c>
      <c r="J144" s="69">
        <f t="shared" si="3"/>
        <v>100</v>
      </c>
      <c r="K144" s="44"/>
      <c r="L144" s="36"/>
      <c r="M144" s="1"/>
    </row>
    <row r="145" spans="1:13" ht="12">
      <c r="A145" s="108"/>
      <c r="B145" s="44"/>
      <c r="C145" s="45"/>
      <c r="D145" s="45"/>
      <c r="E145" s="44"/>
      <c r="F145" s="75" t="s">
        <v>63</v>
      </c>
      <c r="G145" s="64" t="s">
        <v>1</v>
      </c>
      <c r="H145" s="65">
        <v>1</v>
      </c>
      <c r="I145" s="65">
        <v>1</v>
      </c>
      <c r="J145" s="69">
        <f t="shared" si="3"/>
        <v>100</v>
      </c>
      <c r="K145" s="44"/>
      <c r="L145" s="36"/>
      <c r="M145" s="1"/>
    </row>
    <row r="146" spans="1:13" ht="48">
      <c r="A146" s="108"/>
      <c r="B146" s="37"/>
      <c r="C146" s="43"/>
      <c r="D146" s="43"/>
      <c r="E146" s="37"/>
      <c r="F146" s="12" t="s">
        <v>64</v>
      </c>
      <c r="G146" s="8" t="s">
        <v>1</v>
      </c>
      <c r="H146" s="5">
        <v>1</v>
      </c>
      <c r="I146" s="5">
        <v>1</v>
      </c>
      <c r="J146" s="58">
        <f t="shared" si="3"/>
        <v>100</v>
      </c>
      <c r="K146" s="37"/>
      <c r="L146" s="22"/>
      <c r="M146" s="1"/>
    </row>
    <row r="147" spans="1:13" ht="123.75" customHeight="1">
      <c r="A147" s="108"/>
      <c r="B147" s="44"/>
      <c r="C147" s="45"/>
      <c r="D147" s="45"/>
      <c r="E147" s="44"/>
      <c r="F147" s="47" t="s">
        <v>65</v>
      </c>
      <c r="G147" s="64" t="s">
        <v>6</v>
      </c>
      <c r="H147" s="65">
        <v>100</v>
      </c>
      <c r="I147" s="65">
        <v>100</v>
      </c>
      <c r="J147" s="69">
        <f t="shared" si="3"/>
        <v>100</v>
      </c>
      <c r="K147" s="44"/>
      <c r="L147" s="36"/>
      <c r="M147" s="1"/>
    </row>
    <row r="148" spans="1:13" ht="38.25" customHeight="1">
      <c r="A148" s="108"/>
      <c r="B148" s="44"/>
      <c r="C148" s="45"/>
      <c r="D148" s="45"/>
      <c r="E148" s="44"/>
      <c r="F148" s="47" t="s">
        <v>66</v>
      </c>
      <c r="G148" s="64" t="s">
        <v>6</v>
      </c>
      <c r="H148" s="65">
        <v>100</v>
      </c>
      <c r="I148" s="65">
        <v>100</v>
      </c>
      <c r="J148" s="69">
        <f t="shared" si="3"/>
        <v>100</v>
      </c>
      <c r="K148" s="44"/>
      <c r="L148" s="36"/>
      <c r="M148" s="1"/>
    </row>
    <row r="149" spans="1:13" ht="111" customHeight="1">
      <c r="A149" s="108"/>
      <c r="B149" s="44"/>
      <c r="C149" s="45"/>
      <c r="D149" s="45"/>
      <c r="E149" s="44"/>
      <c r="F149" s="47" t="s">
        <v>67</v>
      </c>
      <c r="G149" s="64" t="s">
        <v>68</v>
      </c>
      <c r="H149" s="65">
        <v>1</v>
      </c>
      <c r="I149" s="65">
        <v>1</v>
      </c>
      <c r="J149" s="69">
        <f t="shared" si="3"/>
        <v>100</v>
      </c>
      <c r="K149" s="44"/>
      <c r="L149" s="36"/>
      <c r="M149" s="1"/>
    </row>
    <row r="150" spans="1:13" ht="36">
      <c r="A150" s="108"/>
      <c r="B150" s="44"/>
      <c r="C150" s="45"/>
      <c r="D150" s="45"/>
      <c r="E150" s="44"/>
      <c r="F150" s="47" t="s">
        <v>69</v>
      </c>
      <c r="G150" s="64" t="s">
        <v>6</v>
      </c>
      <c r="H150" s="65">
        <v>2.5</v>
      </c>
      <c r="I150" s="65">
        <v>2.5</v>
      </c>
      <c r="J150" s="69">
        <f t="shared" si="3"/>
        <v>100</v>
      </c>
      <c r="K150" s="44"/>
      <c r="L150" s="36"/>
      <c r="M150" s="1"/>
    </row>
    <row r="151" spans="1:13" ht="74.25" customHeight="1">
      <c r="A151" s="108"/>
      <c r="B151" s="44"/>
      <c r="C151" s="45"/>
      <c r="D151" s="45"/>
      <c r="E151" s="44"/>
      <c r="F151" s="47" t="s">
        <v>70</v>
      </c>
      <c r="G151" s="64"/>
      <c r="H151" s="65">
        <v>1</v>
      </c>
      <c r="I151" s="65">
        <v>1</v>
      </c>
      <c r="J151" s="69">
        <f t="shared" si="3"/>
        <v>100</v>
      </c>
      <c r="K151" s="44"/>
      <c r="L151" s="36"/>
      <c r="M151" s="1"/>
    </row>
    <row r="152" spans="1:13" ht="86.25" customHeight="1">
      <c r="A152" s="108"/>
      <c r="B152" s="44"/>
      <c r="C152" s="45"/>
      <c r="D152" s="45"/>
      <c r="E152" s="44"/>
      <c r="F152" s="47" t="s">
        <v>71</v>
      </c>
      <c r="G152" s="64"/>
      <c r="H152" s="65">
        <v>1</v>
      </c>
      <c r="I152" s="65">
        <v>1</v>
      </c>
      <c r="J152" s="69">
        <f t="shared" si="3"/>
        <v>100</v>
      </c>
      <c r="K152" s="44"/>
      <c r="L152" s="36"/>
      <c r="M152" s="1"/>
    </row>
    <row r="153" spans="1:13" ht="51.75" customHeight="1">
      <c r="A153" s="109"/>
      <c r="B153" s="44"/>
      <c r="C153" s="45"/>
      <c r="D153" s="45"/>
      <c r="E153" s="44"/>
      <c r="F153" s="47" t="s">
        <v>72</v>
      </c>
      <c r="G153" s="64" t="s">
        <v>6</v>
      </c>
      <c r="H153" s="65">
        <v>95</v>
      </c>
      <c r="I153" s="65">
        <v>95</v>
      </c>
      <c r="J153" s="69">
        <f t="shared" si="3"/>
        <v>100</v>
      </c>
      <c r="K153" s="44"/>
      <c r="L153" s="36"/>
      <c r="M153" s="1"/>
    </row>
    <row r="154" spans="1:13" ht="61.5" customHeight="1">
      <c r="A154" s="49" t="s">
        <v>196</v>
      </c>
      <c r="B154" s="81" t="s">
        <v>3</v>
      </c>
      <c r="C154" s="45">
        <f>C155+C156+C157</f>
        <v>17.15</v>
      </c>
      <c r="D154" s="45">
        <f>D155+D156+D157</f>
        <v>17.15</v>
      </c>
      <c r="E154" s="69">
        <f>D154/C154*100</f>
        <v>100</v>
      </c>
      <c r="F154" s="82" t="s">
        <v>3</v>
      </c>
      <c r="G154" s="64"/>
      <c r="H154" s="5"/>
      <c r="I154" s="65"/>
      <c r="J154" s="69">
        <f>SUM(J155:J161)/7</f>
        <v>96.17959951735371</v>
      </c>
      <c r="K154" s="76">
        <v>1</v>
      </c>
      <c r="L154" s="82" t="s">
        <v>5</v>
      </c>
      <c r="M154" s="1"/>
    </row>
    <row r="155" spans="1:13" ht="31.5" customHeight="1">
      <c r="A155" s="49"/>
      <c r="B155" s="5" t="s">
        <v>23</v>
      </c>
      <c r="C155" s="20">
        <v>17.15</v>
      </c>
      <c r="D155" s="20">
        <v>17.15</v>
      </c>
      <c r="E155" s="20">
        <f>D155/C155*100</f>
        <v>100</v>
      </c>
      <c r="F155" s="85" t="s">
        <v>197</v>
      </c>
      <c r="G155" s="8" t="s">
        <v>6</v>
      </c>
      <c r="H155" s="8">
        <v>73.3</v>
      </c>
      <c r="I155" s="5">
        <v>71.9</v>
      </c>
      <c r="J155" s="58">
        <f>I155/H155*100</f>
        <v>98.09004092769442</v>
      </c>
      <c r="K155" s="37"/>
      <c r="L155" s="22"/>
      <c r="M155" s="1"/>
    </row>
    <row r="156" spans="1:13" ht="36.75" customHeight="1">
      <c r="A156" s="49"/>
      <c r="B156" s="44"/>
      <c r="C156" s="45"/>
      <c r="D156" s="45"/>
      <c r="E156" s="44"/>
      <c r="F156" s="16" t="s">
        <v>198</v>
      </c>
      <c r="G156" s="8" t="s">
        <v>6</v>
      </c>
      <c r="H156" s="64">
        <v>77.7</v>
      </c>
      <c r="I156" s="65">
        <v>75.7</v>
      </c>
      <c r="J156" s="69">
        <f>I156/H156*100</f>
        <v>97.42599742599742</v>
      </c>
      <c r="K156" s="44"/>
      <c r="L156" s="36"/>
      <c r="M156" s="1"/>
    </row>
    <row r="157" spans="1:13" ht="27" customHeight="1">
      <c r="A157" s="49"/>
      <c r="B157" s="44"/>
      <c r="C157" s="45"/>
      <c r="D157" s="45"/>
      <c r="E157" s="44"/>
      <c r="F157" s="47" t="s">
        <v>199</v>
      </c>
      <c r="G157" s="64" t="s">
        <v>6</v>
      </c>
      <c r="H157" s="65">
        <v>37</v>
      </c>
      <c r="I157" s="65">
        <v>33.9</v>
      </c>
      <c r="J157" s="69">
        <f>H157/I157*100</f>
        <v>109.14454277286137</v>
      </c>
      <c r="K157" s="44"/>
      <c r="L157" s="36"/>
      <c r="M157" s="1"/>
    </row>
    <row r="158" spans="1:13" ht="36">
      <c r="A158" s="49"/>
      <c r="B158" s="44"/>
      <c r="C158" s="45"/>
      <c r="D158" s="45"/>
      <c r="E158" s="44"/>
      <c r="F158" s="16" t="s">
        <v>200</v>
      </c>
      <c r="G158" s="64" t="s">
        <v>6</v>
      </c>
      <c r="H158" s="65">
        <v>52.3</v>
      </c>
      <c r="I158" s="65">
        <v>55.4</v>
      </c>
      <c r="J158" s="69">
        <f>H158/I158*100</f>
        <v>94.40433212996389</v>
      </c>
      <c r="K158" s="44"/>
      <c r="L158" s="36"/>
      <c r="M158" s="1"/>
    </row>
    <row r="159" spans="1:13" ht="36">
      <c r="A159" s="49"/>
      <c r="B159" s="44"/>
      <c r="C159" s="45"/>
      <c r="D159" s="45"/>
      <c r="E159" s="44"/>
      <c r="F159" s="47" t="s">
        <v>201</v>
      </c>
      <c r="G159" s="64" t="s">
        <v>6</v>
      </c>
      <c r="H159" s="65">
        <v>69.2</v>
      </c>
      <c r="I159" s="65">
        <v>77.5</v>
      </c>
      <c r="J159" s="69">
        <f>H159/I159*100</f>
        <v>89.29032258064517</v>
      </c>
      <c r="K159" s="44"/>
      <c r="L159" s="36"/>
      <c r="M159" s="1"/>
    </row>
    <row r="160" spans="1:13" ht="24">
      <c r="A160" s="49"/>
      <c r="B160" s="44"/>
      <c r="C160" s="45"/>
      <c r="D160" s="45"/>
      <c r="E160" s="44"/>
      <c r="F160" s="47" t="s">
        <v>202</v>
      </c>
      <c r="G160" s="64" t="s">
        <v>6</v>
      </c>
      <c r="H160" s="65">
        <v>3</v>
      </c>
      <c r="I160" s="65">
        <v>3.4</v>
      </c>
      <c r="J160" s="69">
        <f>H160/I160*100</f>
        <v>88.23529411764706</v>
      </c>
      <c r="K160" s="44"/>
      <c r="L160" s="36"/>
      <c r="M160" s="1"/>
    </row>
    <row r="161" spans="1:13" ht="36">
      <c r="A161" s="48"/>
      <c r="B161" s="37"/>
      <c r="C161" s="43"/>
      <c r="D161" s="43"/>
      <c r="E161" s="37"/>
      <c r="F161" s="16" t="s">
        <v>203</v>
      </c>
      <c r="G161" s="8" t="s">
        <v>6</v>
      </c>
      <c r="H161" s="5">
        <v>23.2</v>
      </c>
      <c r="I161" s="5">
        <v>24</v>
      </c>
      <c r="J161" s="58">
        <f>H161/I161*100</f>
        <v>96.66666666666667</v>
      </c>
      <c r="K161" s="37"/>
      <c r="L161" s="22"/>
      <c r="M161" s="1"/>
    </row>
    <row r="162" spans="1:12" ht="15.75" customHeight="1">
      <c r="A162" s="112" t="s">
        <v>35</v>
      </c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4"/>
    </row>
    <row r="163" spans="1:12" ht="15.75" customHeight="1">
      <c r="A163" s="110" t="s">
        <v>74</v>
      </c>
      <c r="B163" s="7" t="s">
        <v>3</v>
      </c>
      <c r="C163" s="17">
        <f>C164+C165</f>
        <v>56720.596</v>
      </c>
      <c r="D163" s="17">
        <f>D164+D165</f>
        <v>56188.812</v>
      </c>
      <c r="E163" s="17">
        <f>D163/C163*100</f>
        <v>99.06244990796641</v>
      </c>
      <c r="F163" s="7" t="s">
        <v>3</v>
      </c>
      <c r="G163" s="9"/>
      <c r="H163" s="5"/>
      <c r="I163" s="5"/>
      <c r="J163" s="7">
        <f>(J164+J165+J166+J167+J168+J169+J170)/7</f>
        <v>100</v>
      </c>
      <c r="K163" s="4">
        <f>J163/E163</f>
        <v>1.0094642328440757</v>
      </c>
      <c r="L163" s="9" t="s">
        <v>5</v>
      </c>
    </row>
    <row r="164" spans="1:12" ht="26.25" customHeight="1">
      <c r="A164" s="111"/>
      <c r="B164" s="8" t="s">
        <v>23</v>
      </c>
      <c r="C164" s="5">
        <v>56720.596</v>
      </c>
      <c r="D164" s="5">
        <v>56188.812</v>
      </c>
      <c r="E164" s="5">
        <f>D164/C164*100</f>
        <v>99.06244990796641</v>
      </c>
      <c r="F164" s="16" t="s">
        <v>75</v>
      </c>
      <c r="G164" s="8" t="s">
        <v>76</v>
      </c>
      <c r="H164" s="86" t="s">
        <v>212</v>
      </c>
      <c r="I164" s="86" t="s">
        <v>212</v>
      </c>
      <c r="J164" s="5">
        <v>100</v>
      </c>
      <c r="K164" s="37"/>
      <c r="L164" s="22"/>
    </row>
    <row r="165" spans="1:12" ht="15.75" customHeight="1">
      <c r="A165" s="111"/>
      <c r="B165" s="8"/>
      <c r="C165" s="43"/>
      <c r="D165" s="43"/>
      <c r="E165" s="58"/>
      <c r="F165" s="16" t="s">
        <v>77</v>
      </c>
      <c r="G165" s="8" t="s">
        <v>0</v>
      </c>
      <c r="H165" s="53">
        <v>22160</v>
      </c>
      <c r="I165" s="53">
        <v>22160</v>
      </c>
      <c r="J165" s="5">
        <f>I165/H165*100</f>
        <v>100</v>
      </c>
      <c r="K165" s="37"/>
      <c r="L165" s="22"/>
    </row>
    <row r="166" spans="1:12" ht="15.75" customHeight="1">
      <c r="A166" s="111"/>
      <c r="B166" s="37"/>
      <c r="C166" s="5"/>
      <c r="D166" s="43"/>
      <c r="E166" s="37"/>
      <c r="F166" s="16" t="s">
        <v>78</v>
      </c>
      <c r="G166" s="8" t="s">
        <v>0</v>
      </c>
      <c r="H166" s="53">
        <v>4070</v>
      </c>
      <c r="I166" s="53">
        <v>4070</v>
      </c>
      <c r="J166" s="5">
        <f>I166/H166*100</f>
        <v>100</v>
      </c>
      <c r="K166" s="37"/>
      <c r="L166" s="22"/>
    </row>
    <row r="167" spans="1:12" ht="15.75" customHeight="1">
      <c r="A167" s="111"/>
      <c r="B167" s="37"/>
      <c r="C167" s="5"/>
      <c r="D167" s="43"/>
      <c r="E167" s="37"/>
      <c r="F167" s="16" t="s">
        <v>79</v>
      </c>
      <c r="G167" s="8" t="s">
        <v>0</v>
      </c>
      <c r="H167" s="53">
        <v>382</v>
      </c>
      <c r="I167" s="53">
        <v>382</v>
      </c>
      <c r="J167" s="5">
        <f>I167/H167*100</f>
        <v>100</v>
      </c>
      <c r="K167" s="37"/>
      <c r="L167" s="22"/>
    </row>
    <row r="168" spans="1:12" ht="25.5" customHeight="1">
      <c r="A168" s="111"/>
      <c r="B168" s="37"/>
      <c r="C168" s="5"/>
      <c r="D168" s="43"/>
      <c r="E168" s="37"/>
      <c r="F168" s="16" t="s">
        <v>80</v>
      </c>
      <c r="G168" s="8" t="s">
        <v>81</v>
      </c>
      <c r="H168" s="86" t="s">
        <v>213</v>
      </c>
      <c r="I168" s="86" t="s">
        <v>213</v>
      </c>
      <c r="J168" s="5">
        <v>100</v>
      </c>
      <c r="K168" s="37"/>
      <c r="L168" s="22"/>
    </row>
    <row r="169" spans="1:12" ht="36" customHeight="1">
      <c r="A169" s="111"/>
      <c r="B169" s="37"/>
      <c r="C169" s="5"/>
      <c r="D169" s="43"/>
      <c r="E169" s="37"/>
      <c r="F169" s="16" t="s">
        <v>82</v>
      </c>
      <c r="G169" s="8" t="s">
        <v>1</v>
      </c>
      <c r="H169" s="58">
        <v>19</v>
      </c>
      <c r="I169" s="58">
        <v>19</v>
      </c>
      <c r="J169" s="5">
        <f>I169/H169*100</f>
        <v>100</v>
      </c>
      <c r="K169" s="37"/>
      <c r="L169" s="22"/>
    </row>
    <row r="170" spans="1:12" ht="36" customHeight="1">
      <c r="A170" s="77"/>
      <c r="B170" s="37"/>
      <c r="C170" s="5"/>
      <c r="D170" s="43"/>
      <c r="E170" s="37"/>
      <c r="F170" s="16" t="s">
        <v>83</v>
      </c>
      <c r="G170" s="40" t="s">
        <v>1</v>
      </c>
      <c r="H170" s="58">
        <v>15</v>
      </c>
      <c r="I170" s="58">
        <v>15</v>
      </c>
      <c r="J170" s="5">
        <f>I170/H170*100</f>
        <v>100</v>
      </c>
      <c r="K170" s="37"/>
      <c r="L170" s="22"/>
    </row>
    <row r="171" spans="1:12" ht="18" customHeight="1">
      <c r="A171" s="107" t="s">
        <v>86</v>
      </c>
      <c r="B171" s="7" t="s">
        <v>3</v>
      </c>
      <c r="C171" s="39">
        <f>C172+C173</f>
        <v>3839.98</v>
      </c>
      <c r="D171" s="39">
        <f>D172+D173</f>
        <v>3837.92</v>
      </c>
      <c r="E171" s="17">
        <f>D171/C171*100</f>
        <v>99.94635388725983</v>
      </c>
      <c r="F171" s="7" t="s">
        <v>3</v>
      </c>
      <c r="G171" s="9"/>
      <c r="H171" s="5"/>
      <c r="I171" s="5"/>
      <c r="J171" s="7">
        <f>(J172+J173)/2</f>
        <v>100</v>
      </c>
      <c r="K171" s="4">
        <f>J171/E171</f>
        <v>1.0005367490724142</v>
      </c>
      <c r="L171" s="9" t="s">
        <v>5</v>
      </c>
    </row>
    <row r="172" spans="1:12" ht="29.25" customHeight="1">
      <c r="A172" s="108"/>
      <c r="B172" s="8" t="s">
        <v>23</v>
      </c>
      <c r="C172" s="5">
        <v>3839.98</v>
      </c>
      <c r="D172" s="43">
        <v>3837.92</v>
      </c>
      <c r="E172" s="58">
        <f>D172/C172*100</f>
        <v>99.94635388725983</v>
      </c>
      <c r="F172" s="16" t="s">
        <v>87</v>
      </c>
      <c r="G172" s="8" t="s">
        <v>76</v>
      </c>
      <c r="H172" s="86" t="s">
        <v>214</v>
      </c>
      <c r="I172" s="86" t="s">
        <v>214</v>
      </c>
      <c r="J172" s="5">
        <v>100</v>
      </c>
      <c r="K172" s="37"/>
      <c r="L172" s="22"/>
    </row>
    <row r="173" spans="1:12" ht="27" customHeight="1">
      <c r="A173" s="108"/>
      <c r="B173" s="8"/>
      <c r="C173" s="43"/>
      <c r="D173" s="43"/>
      <c r="E173" s="58"/>
      <c r="F173" s="49" t="s">
        <v>88</v>
      </c>
      <c r="G173" s="87" t="s">
        <v>81</v>
      </c>
      <c r="H173" s="88" t="s">
        <v>89</v>
      </c>
      <c r="I173" s="88" t="s">
        <v>89</v>
      </c>
      <c r="J173" s="5">
        <v>100</v>
      </c>
      <c r="K173" s="37"/>
      <c r="L173" s="22"/>
    </row>
    <row r="174" spans="1:12" ht="15" customHeight="1">
      <c r="A174" s="107" t="s">
        <v>90</v>
      </c>
      <c r="B174" s="7" t="s">
        <v>3</v>
      </c>
      <c r="C174" s="17">
        <f>C175+C176</f>
        <v>25298.735</v>
      </c>
      <c r="D174" s="17">
        <f>D175+D176</f>
        <v>24913.434</v>
      </c>
      <c r="E174" s="17">
        <f>D174/C174*100</f>
        <v>98.47699499599486</v>
      </c>
      <c r="F174" s="7" t="s">
        <v>3</v>
      </c>
      <c r="G174" s="9"/>
      <c r="H174" s="5"/>
      <c r="I174" s="5"/>
      <c r="J174" s="7">
        <f>SUM(J175:J179)/5</f>
        <v>100</v>
      </c>
      <c r="K174" s="4">
        <f>J174/E174</f>
        <v>1.0154655917767097</v>
      </c>
      <c r="L174" s="9" t="s">
        <v>5</v>
      </c>
    </row>
    <row r="175" spans="1:12" ht="28.5" customHeight="1">
      <c r="A175" s="108"/>
      <c r="B175" s="8" t="s">
        <v>23</v>
      </c>
      <c r="C175" s="5">
        <v>25298.735</v>
      </c>
      <c r="D175" s="43">
        <v>24913.434</v>
      </c>
      <c r="E175" s="58">
        <f>D175/C175*100</f>
        <v>98.47699499599486</v>
      </c>
      <c r="F175" s="89" t="s">
        <v>91</v>
      </c>
      <c r="G175" s="90" t="s">
        <v>81</v>
      </c>
      <c r="H175" s="90" t="s">
        <v>215</v>
      </c>
      <c r="I175" s="90" t="s">
        <v>215</v>
      </c>
      <c r="J175" s="5">
        <v>100</v>
      </c>
      <c r="K175" s="37"/>
      <c r="L175" s="22"/>
    </row>
    <row r="176" spans="1:12" ht="38.25" customHeight="1">
      <c r="A176" s="108"/>
      <c r="B176" s="8"/>
      <c r="C176" s="5"/>
      <c r="D176" s="5"/>
      <c r="E176" s="58"/>
      <c r="F176" s="89" t="s">
        <v>92</v>
      </c>
      <c r="G176" s="90" t="s">
        <v>1</v>
      </c>
      <c r="H176" s="91">
        <v>6</v>
      </c>
      <c r="I176" s="91">
        <v>6</v>
      </c>
      <c r="J176" s="5">
        <v>100</v>
      </c>
      <c r="K176" s="37"/>
      <c r="L176" s="22"/>
    </row>
    <row r="177" spans="1:12" ht="15" customHeight="1">
      <c r="A177" s="108"/>
      <c r="B177" s="92"/>
      <c r="C177" s="93"/>
      <c r="D177" s="94"/>
      <c r="E177" s="92"/>
      <c r="F177" s="89" t="s">
        <v>93</v>
      </c>
      <c r="G177" s="90" t="s">
        <v>81</v>
      </c>
      <c r="H177" s="90" t="s">
        <v>216</v>
      </c>
      <c r="I177" s="90" t="s">
        <v>216</v>
      </c>
      <c r="J177" s="5">
        <v>100</v>
      </c>
      <c r="K177" s="37"/>
      <c r="L177" s="22"/>
    </row>
    <row r="178" spans="1:12" ht="24">
      <c r="A178" s="108"/>
      <c r="B178" s="92"/>
      <c r="C178" s="93"/>
      <c r="D178" s="94"/>
      <c r="E178" s="92"/>
      <c r="F178" s="89" t="s">
        <v>94</v>
      </c>
      <c r="G178" s="90" t="s">
        <v>76</v>
      </c>
      <c r="H178" s="90" t="s">
        <v>217</v>
      </c>
      <c r="I178" s="90" t="s">
        <v>217</v>
      </c>
      <c r="J178" s="5">
        <v>100</v>
      </c>
      <c r="K178" s="37"/>
      <c r="L178" s="22"/>
    </row>
    <row r="179" spans="1:12" ht="49.5" customHeight="1">
      <c r="A179" s="108"/>
      <c r="B179" s="92"/>
      <c r="C179" s="93"/>
      <c r="D179" s="94"/>
      <c r="E179" s="92"/>
      <c r="F179" s="89" t="s">
        <v>218</v>
      </c>
      <c r="G179" s="90" t="s">
        <v>1</v>
      </c>
      <c r="H179" s="90" t="s">
        <v>125</v>
      </c>
      <c r="I179" s="90" t="s">
        <v>125</v>
      </c>
      <c r="J179" s="5">
        <v>100</v>
      </c>
      <c r="K179" s="37"/>
      <c r="L179" s="22"/>
    </row>
    <row r="180" spans="1:12" ht="16.5" customHeight="1">
      <c r="A180" s="108"/>
      <c r="B180" s="92"/>
      <c r="C180" s="93"/>
      <c r="D180" s="94"/>
      <c r="E180" s="92"/>
      <c r="F180" s="89" t="s">
        <v>126</v>
      </c>
      <c r="G180" s="90" t="s">
        <v>1</v>
      </c>
      <c r="H180" s="90" t="s">
        <v>219</v>
      </c>
      <c r="I180" s="90" t="s">
        <v>219</v>
      </c>
      <c r="J180" s="5">
        <v>100</v>
      </c>
      <c r="K180" s="37"/>
      <c r="L180" s="22"/>
    </row>
    <row r="181" spans="1:12" ht="17.25" customHeight="1">
      <c r="A181" s="108"/>
      <c r="B181" s="92"/>
      <c r="C181" s="93"/>
      <c r="D181" s="94"/>
      <c r="E181" s="92"/>
      <c r="F181" s="89" t="s">
        <v>127</v>
      </c>
      <c r="G181" s="90" t="s">
        <v>1</v>
      </c>
      <c r="H181" s="90" t="s">
        <v>220</v>
      </c>
      <c r="I181" s="90" t="s">
        <v>220</v>
      </c>
      <c r="J181" s="5">
        <v>100</v>
      </c>
      <c r="K181" s="37"/>
      <c r="L181" s="22"/>
    </row>
    <row r="182" spans="1:12" ht="17.25" customHeight="1">
      <c r="A182" s="108"/>
      <c r="B182" s="92"/>
      <c r="C182" s="93"/>
      <c r="D182" s="94"/>
      <c r="E182" s="92"/>
      <c r="F182" s="89" t="s">
        <v>128</v>
      </c>
      <c r="G182" s="90" t="s">
        <v>1</v>
      </c>
      <c r="H182" s="90" t="s">
        <v>220</v>
      </c>
      <c r="I182" s="90" t="s">
        <v>220</v>
      </c>
      <c r="J182" s="5">
        <v>100</v>
      </c>
      <c r="K182" s="37"/>
      <c r="L182" s="22"/>
    </row>
    <row r="183" spans="1:12" ht="17.25" customHeight="1">
      <c r="A183" s="108"/>
      <c r="B183" s="92"/>
      <c r="C183" s="93"/>
      <c r="D183" s="94"/>
      <c r="E183" s="92"/>
      <c r="F183" s="95" t="s">
        <v>129</v>
      </c>
      <c r="G183" s="90" t="s">
        <v>1</v>
      </c>
      <c r="H183" s="90" t="s">
        <v>219</v>
      </c>
      <c r="I183" s="90" t="s">
        <v>219</v>
      </c>
      <c r="J183" s="5">
        <v>100</v>
      </c>
      <c r="K183" s="37"/>
      <c r="L183" s="22"/>
    </row>
    <row r="184" spans="1:12" ht="15.75" customHeight="1">
      <c r="A184" s="108"/>
      <c r="B184" s="92"/>
      <c r="C184" s="93"/>
      <c r="D184" s="94"/>
      <c r="E184" s="92"/>
      <c r="F184" s="95" t="s">
        <v>130</v>
      </c>
      <c r="G184" s="90" t="s">
        <v>1</v>
      </c>
      <c r="H184" s="90" t="s">
        <v>220</v>
      </c>
      <c r="I184" s="90" t="s">
        <v>220</v>
      </c>
      <c r="J184" s="5">
        <v>100</v>
      </c>
      <c r="K184" s="37"/>
      <c r="L184" s="22"/>
    </row>
    <row r="185" spans="1:12" ht="15.75" customHeight="1">
      <c r="A185" s="108"/>
      <c r="B185" s="92"/>
      <c r="C185" s="93"/>
      <c r="D185" s="94"/>
      <c r="E185" s="92"/>
      <c r="F185" s="95" t="s">
        <v>131</v>
      </c>
      <c r="G185" s="90" t="s">
        <v>1</v>
      </c>
      <c r="H185" s="90" t="s">
        <v>221</v>
      </c>
      <c r="I185" s="90" t="s">
        <v>221</v>
      </c>
      <c r="J185" s="5">
        <v>100</v>
      </c>
      <c r="K185" s="37"/>
      <c r="L185" s="22"/>
    </row>
    <row r="186" spans="1:12" ht="15" customHeight="1">
      <c r="A186" s="107" t="s">
        <v>95</v>
      </c>
      <c r="B186" s="7" t="s">
        <v>3</v>
      </c>
      <c r="C186" s="39">
        <f>C187+C188+C189</f>
        <v>11187.231</v>
      </c>
      <c r="D186" s="39">
        <f>D187+D188+D189</f>
        <v>11125.09</v>
      </c>
      <c r="E186" s="39">
        <f>+D186/C186*100</f>
        <v>99.44453636471796</v>
      </c>
      <c r="F186" s="7" t="s">
        <v>3</v>
      </c>
      <c r="G186" s="9"/>
      <c r="H186" s="5"/>
      <c r="I186" s="5"/>
      <c r="J186" s="7">
        <f>(J187+J188+J189+J190)/4</f>
        <v>100</v>
      </c>
      <c r="K186" s="4">
        <f>J186/E186</f>
        <v>1.005585662677785</v>
      </c>
      <c r="L186" s="9" t="s">
        <v>5</v>
      </c>
    </row>
    <row r="187" spans="1:12" ht="15" customHeight="1">
      <c r="A187" s="108"/>
      <c r="B187" s="8" t="s">
        <v>23</v>
      </c>
      <c r="C187" s="5">
        <v>11187.231</v>
      </c>
      <c r="D187" s="5">
        <v>11125.09</v>
      </c>
      <c r="E187" s="20">
        <f>+D187/C187*100</f>
        <v>99.44453636471796</v>
      </c>
      <c r="F187" s="16" t="s">
        <v>222</v>
      </c>
      <c r="G187" s="8" t="s">
        <v>0</v>
      </c>
      <c r="H187" s="53">
        <v>22160</v>
      </c>
      <c r="I187" s="53">
        <v>22160</v>
      </c>
      <c r="J187" s="5">
        <f>I187/H187*100</f>
        <v>100</v>
      </c>
      <c r="K187" s="37"/>
      <c r="L187" s="22"/>
    </row>
    <row r="188" spans="1:12" ht="15" customHeight="1">
      <c r="A188" s="108"/>
      <c r="B188" s="8"/>
      <c r="C188" s="5"/>
      <c r="D188" s="43"/>
      <c r="E188" s="20"/>
      <c r="F188" s="16" t="s">
        <v>48</v>
      </c>
      <c r="G188" s="8" t="s">
        <v>0</v>
      </c>
      <c r="H188" s="53">
        <v>161108</v>
      </c>
      <c r="I188" s="53">
        <v>161108</v>
      </c>
      <c r="J188" s="5">
        <f>I188/H188*100</f>
        <v>100</v>
      </c>
      <c r="K188" s="37"/>
      <c r="L188" s="22"/>
    </row>
    <row r="189" spans="1:12" ht="15" customHeight="1">
      <c r="A189" s="108"/>
      <c r="B189" s="8"/>
      <c r="C189" s="5"/>
      <c r="D189" s="43"/>
      <c r="E189" s="20"/>
      <c r="F189" s="16" t="s">
        <v>49</v>
      </c>
      <c r="G189" s="8" t="s">
        <v>50</v>
      </c>
      <c r="H189" s="53">
        <v>577306</v>
      </c>
      <c r="I189" s="53">
        <v>577306</v>
      </c>
      <c r="J189" s="5">
        <f>I189/H189*100</f>
        <v>100</v>
      </c>
      <c r="K189" s="37"/>
      <c r="L189" s="22"/>
    </row>
    <row r="190" spans="1:12" ht="24.75" customHeight="1">
      <c r="A190" s="109"/>
      <c r="B190" s="8"/>
      <c r="C190" s="5"/>
      <c r="D190" s="43"/>
      <c r="E190" s="20"/>
      <c r="F190" s="16" t="s">
        <v>94</v>
      </c>
      <c r="G190" s="6" t="s">
        <v>76</v>
      </c>
      <c r="H190" s="88" t="s">
        <v>223</v>
      </c>
      <c r="I190" s="88" t="s">
        <v>223</v>
      </c>
      <c r="J190" s="5">
        <v>100</v>
      </c>
      <c r="K190" s="37"/>
      <c r="L190" s="22"/>
    </row>
    <row r="191" spans="1:13" ht="18" customHeight="1">
      <c r="A191" s="107" t="s">
        <v>104</v>
      </c>
      <c r="B191" s="7" t="s">
        <v>3</v>
      </c>
      <c r="C191" s="39">
        <f>C192+C193</f>
        <v>2322.19</v>
      </c>
      <c r="D191" s="39">
        <f>D192+D193</f>
        <v>2307.059</v>
      </c>
      <c r="E191" s="17">
        <f>D191/C191*100</f>
        <v>99.34841679621393</v>
      </c>
      <c r="F191" s="7" t="s">
        <v>3</v>
      </c>
      <c r="G191" s="9"/>
      <c r="H191" s="5"/>
      <c r="I191" s="5"/>
      <c r="J191" s="7">
        <f>(J192+J193+J194+J195+J196+J197+J198+J199)/8</f>
        <v>100</v>
      </c>
      <c r="K191" s="4">
        <f>J191/E191</f>
        <v>1.0065585665559484</v>
      </c>
      <c r="L191" s="9" t="s">
        <v>5</v>
      </c>
      <c r="M191" s="1"/>
    </row>
    <row r="192" spans="1:13" ht="12">
      <c r="A192" s="108"/>
      <c r="B192" s="8" t="s">
        <v>23</v>
      </c>
      <c r="C192" s="5">
        <v>2322.19</v>
      </c>
      <c r="D192" s="5">
        <v>2307.059</v>
      </c>
      <c r="E192" s="20">
        <f>D192/C192*100</f>
        <v>99.34841679621393</v>
      </c>
      <c r="F192" s="16" t="s">
        <v>97</v>
      </c>
      <c r="G192" s="8" t="s">
        <v>0</v>
      </c>
      <c r="H192" s="5">
        <v>4070</v>
      </c>
      <c r="I192" s="5">
        <v>4070</v>
      </c>
      <c r="J192" s="5">
        <f aca="true" t="shared" si="4" ref="J192:J198">I192/H192*100</f>
        <v>100</v>
      </c>
      <c r="K192" s="37"/>
      <c r="L192" s="22"/>
      <c r="M192" s="1"/>
    </row>
    <row r="193" spans="1:13" ht="14.25" customHeight="1">
      <c r="A193" s="108"/>
      <c r="B193" s="8"/>
      <c r="C193" s="43"/>
      <c r="D193" s="43"/>
      <c r="E193" s="20"/>
      <c r="F193" s="16" t="s">
        <v>96</v>
      </c>
      <c r="G193" s="8" t="s">
        <v>1</v>
      </c>
      <c r="H193" s="5">
        <v>10605</v>
      </c>
      <c r="I193" s="5">
        <v>10605</v>
      </c>
      <c r="J193" s="5">
        <f t="shared" si="4"/>
        <v>100</v>
      </c>
      <c r="K193" s="37"/>
      <c r="L193" s="22"/>
      <c r="M193" s="1"/>
    </row>
    <row r="194" spans="1:13" ht="25.5" customHeight="1">
      <c r="A194" s="108"/>
      <c r="B194" s="37"/>
      <c r="C194" s="5"/>
      <c r="D194" s="43"/>
      <c r="E194" s="37"/>
      <c r="F194" s="16" t="s">
        <v>98</v>
      </c>
      <c r="G194" s="8" t="s">
        <v>1</v>
      </c>
      <c r="H194" s="53">
        <v>3204</v>
      </c>
      <c r="I194" s="53">
        <v>3204</v>
      </c>
      <c r="J194" s="5">
        <f t="shared" si="4"/>
        <v>100</v>
      </c>
      <c r="K194" s="37"/>
      <c r="L194" s="22"/>
      <c r="M194" s="1"/>
    </row>
    <row r="195" spans="1:13" ht="12.75" customHeight="1">
      <c r="A195" s="108"/>
      <c r="B195" s="37"/>
      <c r="C195" s="5"/>
      <c r="D195" s="43"/>
      <c r="E195" s="37"/>
      <c r="F195" s="16" t="s">
        <v>99</v>
      </c>
      <c r="G195" s="6" t="s">
        <v>1</v>
      </c>
      <c r="H195" s="53">
        <v>210</v>
      </c>
      <c r="I195" s="53">
        <v>210</v>
      </c>
      <c r="J195" s="5">
        <f t="shared" si="4"/>
        <v>100</v>
      </c>
      <c r="K195" s="37"/>
      <c r="L195" s="22"/>
      <c r="M195" s="1"/>
    </row>
    <row r="196" spans="1:13" ht="14.25" customHeight="1">
      <c r="A196" s="108"/>
      <c r="B196" s="37"/>
      <c r="C196" s="5"/>
      <c r="D196" s="43"/>
      <c r="E196" s="37"/>
      <c r="F196" s="16" t="s">
        <v>100</v>
      </c>
      <c r="G196" s="6" t="s">
        <v>1</v>
      </c>
      <c r="H196" s="53">
        <v>9013</v>
      </c>
      <c r="I196" s="53">
        <v>9013</v>
      </c>
      <c r="J196" s="5">
        <f t="shared" si="4"/>
        <v>100</v>
      </c>
      <c r="K196" s="37"/>
      <c r="L196" s="22"/>
      <c r="M196" s="1"/>
    </row>
    <row r="197" spans="1:13" ht="14.25" customHeight="1">
      <c r="A197" s="108"/>
      <c r="B197" s="37"/>
      <c r="C197" s="5"/>
      <c r="D197" s="43"/>
      <c r="E197" s="37"/>
      <c r="F197" s="16" t="s">
        <v>101</v>
      </c>
      <c r="G197" s="6" t="s">
        <v>1</v>
      </c>
      <c r="H197" s="53">
        <v>12</v>
      </c>
      <c r="I197" s="53">
        <v>12</v>
      </c>
      <c r="J197" s="5">
        <f t="shared" si="4"/>
        <v>100</v>
      </c>
      <c r="K197" s="37"/>
      <c r="L197" s="22"/>
      <c r="M197" s="1"/>
    </row>
    <row r="198" spans="1:13" ht="14.25" customHeight="1">
      <c r="A198" s="108"/>
      <c r="B198" s="37"/>
      <c r="C198" s="5"/>
      <c r="D198" s="43"/>
      <c r="E198" s="37"/>
      <c r="F198" s="16" t="s">
        <v>102</v>
      </c>
      <c r="G198" s="6" t="s">
        <v>1</v>
      </c>
      <c r="H198" s="53">
        <v>12</v>
      </c>
      <c r="I198" s="53">
        <v>12</v>
      </c>
      <c r="J198" s="5">
        <f t="shared" si="4"/>
        <v>100</v>
      </c>
      <c r="K198" s="37"/>
      <c r="L198" s="22"/>
      <c r="M198" s="1"/>
    </row>
    <row r="199" spans="1:13" ht="24.75" customHeight="1">
      <c r="A199" s="109"/>
      <c r="B199" s="37"/>
      <c r="C199" s="5"/>
      <c r="D199" s="43"/>
      <c r="E199" s="37"/>
      <c r="F199" s="16" t="s">
        <v>103</v>
      </c>
      <c r="G199" s="6" t="s">
        <v>76</v>
      </c>
      <c r="H199" s="88" t="s">
        <v>224</v>
      </c>
      <c r="I199" s="88" t="s">
        <v>224</v>
      </c>
      <c r="J199" s="58">
        <v>100</v>
      </c>
      <c r="K199" s="37"/>
      <c r="L199" s="22"/>
      <c r="M199" s="1"/>
    </row>
    <row r="200" spans="1:13" ht="24.75" customHeight="1">
      <c r="A200" s="104" t="s">
        <v>105</v>
      </c>
      <c r="B200" s="7" t="s">
        <v>3</v>
      </c>
      <c r="C200" s="17">
        <f>C201+C202</f>
        <v>13944.147</v>
      </c>
      <c r="D200" s="17">
        <f>D201+D202</f>
        <v>13876.988</v>
      </c>
      <c r="E200" s="17">
        <f>D200/C200*100</f>
        <v>99.51837139984252</v>
      </c>
      <c r="F200" s="7" t="s">
        <v>3</v>
      </c>
      <c r="G200" s="9"/>
      <c r="H200" s="5"/>
      <c r="I200" s="5"/>
      <c r="J200" s="7">
        <f>(J201+J202+J203+J204)/4</f>
        <v>100</v>
      </c>
      <c r="K200" s="4">
        <f>J200/E200</f>
        <v>1.0048395948746227</v>
      </c>
      <c r="L200" s="9" t="s">
        <v>5</v>
      </c>
      <c r="M200" s="1"/>
    </row>
    <row r="201" spans="1:13" ht="16.5" customHeight="1">
      <c r="A201" s="104"/>
      <c r="B201" s="8" t="s">
        <v>23</v>
      </c>
      <c r="C201" s="5">
        <v>13944.147</v>
      </c>
      <c r="D201" s="5">
        <v>13876.988</v>
      </c>
      <c r="E201" s="5">
        <f>D201/C201*100</f>
        <v>99.51837139984252</v>
      </c>
      <c r="F201" s="16" t="s">
        <v>84</v>
      </c>
      <c r="G201" s="8" t="s">
        <v>0</v>
      </c>
      <c r="H201" s="53">
        <v>382</v>
      </c>
      <c r="I201" s="53">
        <v>382</v>
      </c>
      <c r="J201" s="5">
        <f>I201/H201*100</f>
        <v>100</v>
      </c>
      <c r="K201" s="37"/>
      <c r="L201" s="22"/>
      <c r="M201" s="1"/>
    </row>
    <row r="202" spans="1:13" ht="36.75" customHeight="1">
      <c r="A202" s="104"/>
      <c r="B202" s="8"/>
      <c r="C202" s="5"/>
      <c r="D202" s="5"/>
      <c r="E202" s="5"/>
      <c r="F202" s="16" t="s">
        <v>51</v>
      </c>
      <c r="G202" s="8" t="s">
        <v>0</v>
      </c>
      <c r="H202" s="53">
        <v>21</v>
      </c>
      <c r="I202" s="53">
        <v>21</v>
      </c>
      <c r="J202" s="5">
        <f>I202/H202*100</f>
        <v>100</v>
      </c>
      <c r="K202" s="37"/>
      <c r="L202" s="22"/>
      <c r="M202" s="1"/>
    </row>
    <row r="203" spans="1:13" ht="25.5" customHeight="1">
      <c r="A203" s="104"/>
      <c r="B203" s="8"/>
      <c r="C203" s="43"/>
      <c r="D203" s="43"/>
      <c r="E203" s="58"/>
      <c r="F203" s="16" t="s">
        <v>133</v>
      </c>
      <c r="G203" s="8" t="s">
        <v>1</v>
      </c>
      <c r="H203" s="53">
        <v>20</v>
      </c>
      <c r="I203" s="53">
        <v>20</v>
      </c>
      <c r="J203" s="5">
        <f>I203/H203*100</f>
        <v>100</v>
      </c>
      <c r="K203" s="37"/>
      <c r="L203" s="22"/>
      <c r="M203" s="1"/>
    </row>
    <row r="204" spans="1:14" ht="27" customHeight="1">
      <c r="A204" s="104"/>
      <c r="B204" s="37"/>
      <c r="C204" s="5"/>
      <c r="D204" s="43"/>
      <c r="E204" s="37"/>
      <c r="F204" s="16" t="s">
        <v>85</v>
      </c>
      <c r="G204" s="8" t="s">
        <v>76</v>
      </c>
      <c r="H204" s="88" t="s">
        <v>227</v>
      </c>
      <c r="I204" s="88" t="s">
        <v>227</v>
      </c>
      <c r="J204" s="5">
        <f>I204/H204*100</f>
        <v>100</v>
      </c>
      <c r="K204" s="37"/>
      <c r="L204" s="22"/>
      <c r="M204" s="1"/>
      <c r="N204" s="1" t="s">
        <v>134</v>
      </c>
    </row>
    <row r="205" spans="1:13" ht="19.5" customHeight="1">
      <c r="A205" s="104" t="s">
        <v>106</v>
      </c>
      <c r="B205" s="7" t="s">
        <v>3</v>
      </c>
      <c r="C205" s="17">
        <f>C206+C207</f>
        <v>128.318</v>
      </c>
      <c r="D205" s="17">
        <f>D206+D207</f>
        <v>128.318</v>
      </c>
      <c r="E205" s="17">
        <f>D205/C205*100</f>
        <v>100</v>
      </c>
      <c r="F205" s="7" t="s">
        <v>3</v>
      </c>
      <c r="G205" s="9"/>
      <c r="H205" s="5"/>
      <c r="I205" s="5"/>
      <c r="J205" s="7">
        <f>(J206+J207+J208)/3</f>
        <v>100</v>
      </c>
      <c r="K205" s="4">
        <f>J205/E205</f>
        <v>1</v>
      </c>
      <c r="L205" s="9" t="s">
        <v>5</v>
      </c>
      <c r="M205" s="1"/>
    </row>
    <row r="206" spans="1:13" ht="36" customHeight="1">
      <c r="A206" s="104"/>
      <c r="B206" s="8" t="s">
        <v>23</v>
      </c>
      <c r="C206" s="5">
        <v>128.318</v>
      </c>
      <c r="D206" s="5">
        <v>128.318</v>
      </c>
      <c r="E206" s="5">
        <f>D206/C206*100</f>
        <v>100</v>
      </c>
      <c r="F206" s="16" t="s">
        <v>107</v>
      </c>
      <c r="G206" s="8" t="s">
        <v>1</v>
      </c>
      <c r="H206" s="86">
        <v>16</v>
      </c>
      <c r="I206" s="53">
        <v>16</v>
      </c>
      <c r="J206" s="5">
        <f>I206/H206*100</f>
        <v>100</v>
      </c>
      <c r="K206" s="37"/>
      <c r="L206" s="22"/>
      <c r="M206" s="1"/>
    </row>
    <row r="207" spans="1:13" ht="36.75" customHeight="1">
      <c r="A207" s="104"/>
      <c r="B207" s="8"/>
      <c r="C207" s="5"/>
      <c r="D207" s="5"/>
      <c r="E207" s="5"/>
      <c r="F207" s="16" t="s">
        <v>108</v>
      </c>
      <c r="G207" s="8" t="s">
        <v>6</v>
      </c>
      <c r="H207" s="86">
        <v>95</v>
      </c>
      <c r="I207" s="80">
        <v>95</v>
      </c>
      <c r="J207" s="5">
        <f>I207/H207*100</f>
        <v>100</v>
      </c>
      <c r="K207" s="37"/>
      <c r="L207" s="22"/>
      <c r="M207" s="1"/>
    </row>
    <row r="208" spans="1:13" ht="40.5" customHeight="1">
      <c r="A208" s="104"/>
      <c r="B208" s="37"/>
      <c r="C208" s="5"/>
      <c r="D208" s="43"/>
      <c r="E208" s="37"/>
      <c r="F208" s="16" t="s">
        <v>132</v>
      </c>
      <c r="G208" s="8" t="s">
        <v>1</v>
      </c>
      <c r="H208" s="86">
        <v>71.4</v>
      </c>
      <c r="I208" s="80">
        <v>71.4</v>
      </c>
      <c r="J208" s="5">
        <f>I208/H208*100</f>
        <v>100</v>
      </c>
      <c r="K208" s="37"/>
      <c r="L208" s="22"/>
      <c r="M208" s="1"/>
    </row>
    <row r="209" spans="1:12" ht="12" customHeight="1">
      <c r="A209" s="105" t="s">
        <v>52</v>
      </c>
      <c r="B209" s="7" t="s">
        <v>3</v>
      </c>
      <c r="C209" s="17">
        <f>C210+C211</f>
        <v>458.14</v>
      </c>
      <c r="D209" s="17">
        <f>D210+D211</f>
        <v>458.14</v>
      </c>
      <c r="E209" s="17">
        <f>D209/C209*100</f>
        <v>100</v>
      </c>
      <c r="F209" s="7" t="s">
        <v>3</v>
      </c>
      <c r="G209" s="9"/>
      <c r="H209" s="5"/>
      <c r="I209" s="5"/>
      <c r="J209" s="7">
        <f>(J210+J211+J212+J213)/4</f>
        <v>100</v>
      </c>
      <c r="K209" s="4">
        <f>J209/E209</f>
        <v>1</v>
      </c>
      <c r="L209" s="9" t="s">
        <v>5</v>
      </c>
    </row>
    <row r="210" spans="1:12" ht="36">
      <c r="A210" s="106"/>
      <c r="B210" s="8" t="s">
        <v>23</v>
      </c>
      <c r="C210" s="5">
        <v>458.14</v>
      </c>
      <c r="D210" s="5">
        <v>458.14</v>
      </c>
      <c r="E210" s="5">
        <f>D210/C210*100</f>
        <v>100</v>
      </c>
      <c r="F210" s="84" t="s">
        <v>228</v>
      </c>
      <c r="G210" s="8" t="s">
        <v>1</v>
      </c>
      <c r="H210" s="8">
        <v>1</v>
      </c>
      <c r="I210" s="8">
        <v>1</v>
      </c>
      <c r="J210" s="8">
        <f>I210/H210*100</f>
        <v>100</v>
      </c>
      <c r="K210" s="96"/>
      <c r="L210" s="6"/>
    </row>
    <row r="211" spans="1:12" ht="36.75" customHeight="1">
      <c r="A211" s="106"/>
      <c r="B211" s="8"/>
      <c r="C211" s="5"/>
      <c r="D211" s="5"/>
      <c r="E211" s="5"/>
      <c r="F211" s="16" t="s">
        <v>229</v>
      </c>
      <c r="G211" s="8" t="s">
        <v>1</v>
      </c>
      <c r="H211" s="8">
        <v>3</v>
      </c>
      <c r="I211" s="8">
        <v>3</v>
      </c>
      <c r="J211" s="8">
        <f>I211/H211*100</f>
        <v>100</v>
      </c>
      <c r="K211" s="96"/>
      <c r="L211" s="6"/>
    </row>
    <row r="212" spans="1:12" ht="26.25" customHeight="1">
      <c r="A212" s="106"/>
      <c r="B212" s="37"/>
      <c r="C212" s="37"/>
      <c r="D212" s="37"/>
      <c r="E212" s="37"/>
      <c r="F212" s="16" t="s">
        <v>230</v>
      </c>
      <c r="G212" s="8" t="s">
        <v>1</v>
      </c>
      <c r="H212" s="8">
        <v>1</v>
      </c>
      <c r="I212" s="8">
        <v>1</v>
      </c>
      <c r="J212" s="8">
        <f>I212/H212*100</f>
        <v>100</v>
      </c>
      <c r="K212" s="96"/>
      <c r="L212" s="6"/>
    </row>
    <row r="213" spans="1:12" ht="39" customHeight="1">
      <c r="A213" s="100"/>
      <c r="B213" s="37"/>
      <c r="C213" s="37"/>
      <c r="D213" s="37"/>
      <c r="E213" s="37"/>
      <c r="F213" s="16" t="s">
        <v>231</v>
      </c>
      <c r="G213" s="8" t="s">
        <v>1</v>
      </c>
      <c r="H213" s="8">
        <v>2</v>
      </c>
      <c r="I213" s="8">
        <v>2</v>
      </c>
      <c r="J213" s="8">
        <f>I213/H213*100</f>
        <v>100</v>
      </c>
      <c r="K213" s="96"/>
      <c r="L213" s="6"/>
    </row>
    <row r="214" spans="1:12" ht="27.75" customHeight="1">
      <c r="A214" s="104" t="s">
        <v>109</v>
      </c>
      <c r="B214" s="7" t="s">
        <v>3</v>
      </c>
      <c r="C214" s="39">
        <f>C215+C216</f>
        <v>16867.936</v>
      </c>
      <c r="D214" s="39">
        <f>D215+D216</f>
        <v>16865.946</v>
      </c>
      <c r="E214" s="17">
        <f>D214/C214*100</f>
        <v>99.98820246887348</v>
      </c>
      <c r="F214" s="7" t="s">
        <v>3</v>
      </c>
      <c r="G214" s="9"/>
      <c r="H214" s="5"/>
      <c r="I214" s="5"/>
      <c r="J214" s="7">
        <f>(J216+J217+J215)/3</f>
        <v>100.57180688965552</v>
      </c>
      <c r="K214" s="4">
        <f>J214/E214</f>
        <v>1.005836732798189</v>
      </c>
      <c r="L214" s="9" t="s">
        <v>31</v>
      </c>
    </row>
    <row r="215" spans="1:12" ht="24.75" customHeight="1">
      <c r="A215" s="104"/>
      <c r="B215" s="8" t="s">
        <v>23</v>
      </c>
      <c r="C215" s="5">
        <v>16867.936</v>
      </c>
      <c r="D215" s="43">
        <v>16865.946</v>
      </c>
      <c r="E215" s="58">
        <f>D215/C215*100</f>
        <v>99.98820246887348</v>
      </c>
      <c r="F215" s="16" t="s">
        <v>110</v>
      </c>
      <c r="G215" s="8" t="s">
        <v>6</v>
      </c>
      <c r="H215" s="80">
        <v>23.7</v>
      </c>
      <c r="I215" s="80">
        <v>24.97</v>
      </c>
      <c r="J215" s="5">
        <f>I215/H215*100</f>
        <v>105.35864978902953</v>
      </c>
      <c r="K215" s="37"/>
      <c r="L215" s="22"/>
    </row>
    <row r="216" spans="1:12" ht="27.75" customHeight="1">
      <c r="A216" s="104"/>
      <c r="B216" s="8"/>
      <c r="C216" s="5"/>
      <c r="D216" s="5"/>
      <c r="E216" s="58"/>
      <c r="F216" s="16" t="s">
        <v>113</v>
      </c>
      <c r="G216" s="8" t="s">
        <v>6</v>
      </c>
      <c r="H216" s="80">
        <v>95</v>
      </c>
      <c r="I216" s="80">
        <v>89</v>
      </c>
      <c r="J216" s="5">
        <f>I216/H216*100</f>
        <v>93.6842105263158</v>
      </c>
      <c r="K216" s="37"/>
      <c r="L216" s="22"/>
    </row>
    <row r="217" spans="1:12" ht="36">
      <c r="A217" s="104"/>
      <c r="B217" s="37"/>
      <c r="C217" s="5"/>
      <c r="D217" s="43"/>
      <c r="E217" s="37"/>
      <c r="F217" s="16" t="s">
        <v>111</v>
      </c>
      <c r="G217" s="8" t="s">
        <v>112</v>
      </c>
      <c r="H217" s="80">
        <v>147.05</v>
      </c>
      <c r="I217" s="80">
        <v>150.98</v>
      </c>
      <c r="J217" s="5">
        <f>I217/H217*100</f>
        <v>102.67256035362121</v>
      </c>
      <c r="K217" s="37"/>
      <c r="L217" s="22"/>
    </row>
    <row r="218" spans="1:12" ht="12">
      <c r="A218" s="104" t="s">
        <v>116</v>
      </c>
      <c r="B218" s="7" t="s">
        <v>3</v>
      </c>
      <c r="C218" s="17">
        <f>C219+C220</f>
        <v>251.96</v>
      </c>
      <c r="D218" s="17">
        <f>D219+D220</f>
        <v>248.079</v>
      </c>
      <c r="E218" s="17">
        <f>D218/C218*100</f>
        <v>98.4596761390697</v>
      </c>
      <c r="F218" s="7" t="s">
        <v>3</v>
      </c>
      <c r="G218" s="9"/>
      <c r="H218" s="5"/>
      <c r="I218" s="5"/>
      <c r="J218" s="7">
        <f>(J219+J220+J221+J222+J223+J224)/6</f>
        <v>100</v>
      </c>
      <c r="K218" s="4">
        <f>J218/E218</f>
        <v>1.015644210110489</v>
      </c>
      <c r="L218" s="9" t="s">
        <v>31</v>
      </c>
    </row>
    <row r="219" spans="1:12" ht="36">
      <c r="A219" s="104"/>
      <c r="B219" s="8" t="s">
        <v>23</v>
      </c>
      <c r="C219" s="5">
        <v>251.96</v>
      </c>
      <c r="D219" s="5">
        <v>248.079</v>
      </c>
      <c r="E219" s="5">
        <f>D219/C219*100</f>
        <v>98.4596761390697</v>
      </c>
      <c r="F219" s="16" t="s">
        <v>117</v>
      </c>
      <c r="G219" s="8" t="s">
        <v>1</v>
      </c>
      <c r="H219" s="80">
        <v>2</v>
      </c>
      <c r="I219" s="80">
        <v>2</v>
      </c>
      <c r="J219" s="5">
        <f aca="true" t="shared" si="5" ref="J219:J224">I219/H219*100</f>
        <v>100</v>
      </c>
      <c r="K219" s="37"/>
      <c r="L219" s="22"/>
    </row>
    <row r="220" spans="1:12" ht="36">
      <c r="A220" s="104"/>
      <c r="B220" s="8"/>
      <c r="C220" s="5"/>
      <c r="D220" s="5"/>
      <c r="E220" s="58"/>
      <c r="F220" s="16" t="s">
        <v>118</v>
      </c>
      <c r="G220" s="8" t="s">
        <v>1</v>
      </c>
      <c r="H220" s="80">
        <v>5</v>
      </c>
      <c r="I220" s="80">
        <v>5</v>
      </c>
      <c r="J220" s="5">
        <f t="shared" si="5"/>
        <v>100</v>
      </c>
      <c r="K220" s="37"/>
      <c r="L220" s="22"/>
    </row>
    <row r="221" spans="1:12" ht="27.75" customHeight="1">
      <c r="A221" s="104"/>
      <c r="B221" s="8"/>
      <c r="C221" s="5"/>
      <c r="D221" s="5"/>
      <c r="E221" s="58"/>
      <c r="F221" s="16" t="s">
        <v>119</v>
      </c>
      <c r="G221" s="8" t="s">
        <v>1</v>
      </c>
      <c r="H221" s="80">
        <v>5</v>
      </c>
      <c r="I221" s="80">
        <v>5</v>
      </c>
      <c r="J221" s="5">
        <f t="shared" si="5"/>
        <v>100</v>
      </c>
      <c r="K221" s="37"/>
      <c r="L221" s="22"/>
    </row>
    <row r="222" spans="1:12" ht="36">
      <c r="A222" s="104"/>
      <c r="B222" s="8"/>
      <c r="C222" s="5"/>
      <c r="D222" s="5"/>
      <c r="E222" s="58"/>
      <c r="F222" s="16" t="s">
        <v>120</v>
      </c>
      <c r="G222" s="8"/>
      <c r="H222" s="80">
        <v>1</v>
      </c>
      <c r="I222" s="80">
        <v>1</v>
      </c>
      <c r="J222" s="5">
        <f t="shared" si="5"/>
        <v>100</v>
      </c>
      <c r="K222" s="37"/>
      <c r="L222" s="22"/>
    </row>
    <row r="223" spans="1:12" ht="24">
      <c r="A223" s="104"/>
      <c r="B223" s="8"/>
      <c r="C223" s="5"/>
      <c r="D223" s="5"/>
      <c r="E223" s="58"/>
      <c r="F223" s="16" t="s">
        <v>121</v>
      </c>
      <c r="G223" s="8" t="s">
        <v>0</v>
      </c>
      <c r="H223" s="80">
        <v>70</v>
      </c>
      <c r="I223" s="80">
        <v>70</v>
      </c>
      <c r="J223" s="5">
        <f t="shared" si="5"/>
        <v>100</v>
      </c>
      <c r="K223" s="37"/>
      <c r="L223" s="22"/>
    </row>
    <row r="224" spans="1:12" ht="30" customHeight="1">
      <c r="A224" s="104"/>
      <c r="B224" s="37"/>
      <c r="C224" s="5"/>
      <c r="D224" s="43"/>
      <c r="E224" s="37"/>
      <c r="F224" s="16" t="s">
        <v>122</v>
      </c>
      <c r="G224" s="8" t="s">
        <v>6</v>
      </c>
      <c r="H224" s="80">
        <v>3</v>
      </c>
      <c r="I224" s="80">
        <v>3</v>
      </c>
      <c r="J224" s="5">
        <f t="shared" si="5"/>
        <v>100</v>
      </c>
      <c r="K224" s="37"/>
      <c r="L224" s="22"/>
    </row>
  </sheetData>
  <sheetProtection/>
  <mergeCells count="52">
    <mergeCell ref="A120:A123"/>
    <mergeCell ref="A92:A95"/>
    <mergeCell ref="A119:L119"/>
    <mergeCell ref="A103:A107"/>
    <mergeCell ref="A124:A127"/>
    <mergeCell ref="A102:L102"/>
    <mergeCell ref="A96:A101"/>
    <mergeCell ref="A18:A25"/>
    <mergeCell ref="K4:K5"/>
    <mergeCell ref="A30:A52"/>
    <mergeCell ref="L4:L5"/>
    <mergeCell ref="A108:L108"/>
    <mergeCell ref="A115:A118"/>
    <mergeCell ref="K65:L66"/>
    <mergeCell ref="A85:A86"/>
    <mergeCell ref="A109:A114"/>
    <mergeCell ref="A1:L1"/>
    <mergeCell ref="A2:L2"/>
    <mergeCell ref="A3:K3"/>
    <mergeCell ref="A4:A5"/>
    <mergeCell ref="B4:B5"/>
    <mergeCell ref="A62:A66"/>
    <mergeCell ref="I4:I5"/>
    <mergeCell ref="E4:E5"/>
    <mergeCell ref="J4:J5"/>
    <mergeCell ref="A6:L6"/>
    <mergeCell ref="A75:A80"/>
    <mergeCell ref="F4:F5"/>
    <mergeCell ref="G4:G5"/>
    <mergeCell ref="A67:A74"/>
    <mergeCell ref="H4:H5"/>
    <mergeCell ref="A7:A11"/>
    <mergeCell ref="A12:A13"/>
    <mergeCell ref="A53:L53"/>
    <mergeCell ref="A54:A55"/>
    <mergeCell ref="A59:A61"/>
    <mergeCell ref="A191:A199"/>
    <mergeCell ref="A162:L162"/>
    <mergeCell ref="A186:A190"/>
    <mergeCell ref="A174:A185"/>
    <mergeCell ref="A171:A173"/>
    <mergeCell ref="A137:A139"/>
    <mergeCell ref="L73:L74"/>
    <mergeCell ref="A218:A224"/>
    <mergeCell ref="A209:A212"/>
    <mergeCell ref="A214:A217"/>
    <mergeCell ref="A133:A136"/>
    <mergeCell ref="A205:A208"/>
    <mergeCell ref="A140:A153"/>
    <mergeCell ref="A163:A169"/>
    <mergeCell ref="A200:A204"/>
    <mergeCell ref="A128:A132"/>
  </mergeCells>
  <printOptions/>
  <pageMargins left="0.15748031496062992" right="0.15748031496062992" top="0.6299212598425197" bottom="0.2362204724409449" header="0" footer="0"/>
  <pageSetup fitToHeight="0" fitToWidth="1" horizontalDpi="600" verticalDpi="600" orientation="landscape" paperSize="9" scale="76" r:id="rId1"/>
  <headerFooter>
    <oddFooter>&amp;CСтраница &amp;P</oddFooter>
  </headerFooter>
  <rowBreaks count="6" manualBreakCount="6">
    <brk id="19" max="13" man="1"/>
    <brk id="49" max="13" man="1"/>
    <brk id="69" max="13" man="1"/>
    <brk id="89" max="13" man="1"/>
    <brk id="107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city of Magnitogorsk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knyazeva_na</dc:creator>
  <cp:keywords/>
  <dc:description/>
  <cp:lastModifiedBy>Наталья Николаевна Бочкарёва</cp:lastModifiedBy>
  <cp:lastPrinted>2016-04-08T05:34:43Z</cp:lastPrinted>
  <dcterms:created xsi:type="dcterms:W3CDTF">2013-03-27T08:10:18Z</dcterms:created>
  <dcterms:modified xsi:type="dcterms:W3CDTF">2016-04-08T05:53:49Z</dcterms:modified>
  <cp:category/>
  <cp:version/>
  <cp:contentType/>
  <cp:contentStatus/>
</cp:coreProperties>
</file>